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78" documentId="13_ncr:1_{F6CB121F-512D-4AA6-A0C1-0FB36C537598}" xr6:coauthVersionLast="47" xr6:coauthVersionMax="47" xr10:uidLastSave="{E2E02D23-105B-45C3-B8F3-4060E3427F16}"/>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<sst xmlns="http://schemas.openxmlformats.org/spreadsheetml/2006/main" count="178593" uniqueCount="39080">
  <si>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</si>
  <si>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</si>
  <si>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</si>
  <si>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</si>
  <si>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</si>
  <si>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</si>
  <si>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</si>
  <si>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</si>
  <si>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</si>
  <si>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</si>
  <si>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</si>
  <si>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</si>
  <si>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</si>
  <si>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</si>
  <si>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</si>
  <si>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</si>
  <si>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</si>
  <si>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</si>
  <si>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</si>
  <si>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</si>
  <si>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</si>
  <si>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</si>
  <si>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</si>
  <si>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</si>
  <si>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</si>
  <si>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</si>
  <si>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</si>
  <si>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</si>
  <si>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</si>
  <si>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</si>
  <si>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</si>
  <si>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</si>
  <si>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</si>
  <si>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</si>
  <si>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</si>
  <si>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</si>
  <si>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</si>
  <si>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</si>
  <si>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</si>
  <si>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</si>
  <si>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</si>
  <si>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</si>
  <si>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</si>
  <si>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</si>
  <si>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</si>
  <si>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</si>
  <si>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</si>
  <si>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</si>
  <si>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</si>
  <si>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</si>
  <si>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</si>
  <si>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</si>
  <si>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</si>
  <si>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</si>
  <si>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</si>
  <si>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</si>
  <si>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</si>
  <si>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</si>
  <si>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</si>
  <si>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</si>
  <si>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</si>
  <si>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</si>
  <si>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</si>
  <si>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</si>
  <si>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</si>
  <si>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</si>
  <si>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</si>
  <si>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</si>
  <si>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</si>
  <si>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</si>
  <si>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</si>
  <si>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</si>
  <si>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</si>
  <si>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</si>
  <si>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</si>
  <si>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</si>
  <si>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</si>
  <si>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</si>
  <si>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</si>
  <si>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</si>
  <si>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</si>
  <si>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</si>
  <si>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</si>
  <si>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</si>
  <si>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</si>
  <si>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</si>
  <si>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</si>
  <si>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</si>
  <si>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</si>
  <si>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</si>
  <si>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</si>
  <si>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</si>
  <si>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</si>
  <si>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</si>
  <si>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</si>
  <si>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</si>
  <si>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</si>
  <si>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</si>
  <si>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</si>
  <si>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</si>
  <si>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</si>
  <si>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</si>
  <si>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</si>
  <si>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</si>
  <si>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</si>
  <si>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</si>
  <si>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</si>
  <si>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</si>
  <si>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</si>
  <si>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</si>
  <si>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</si>
  <si>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</si>
  <si>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</si>
  <si>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</si>
  <si>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</si>
  <si>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</si>
  <si>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</si>
  <si>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</si>
  <si>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</si>
  <si>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</si>
  <si>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</si>
  <si>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</si>
  <si>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</si>
  <si>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</si>
  <si>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</si>
  <si>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</si>
  <si>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</si>
  <si>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</si>
  <si>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</si>
  <si>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</si>
  <si>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</si>
  <si>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</si>
  <si>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</si>
  <si>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</si>
  <si>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</si>
  <si>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</si>
  <si>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</si>
  <si>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</si>
  <si>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</si>
  <si>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</si>
  <si>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</si>
  <si>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</si>
  <si>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</si>
  <si>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</si>
  <si>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</si>
  <si>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</si>
  <si>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</si>
  <si>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</si>
  <si>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</si>
  <si>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</si>
  <si>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</si>
  <si>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</si>
  <si>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</si>
  <si>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</si>
  <si>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</si>
  <si>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</si>
  <si>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</si>
  <si>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</si>
  <si>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</si>
  <si>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</si>
  <si>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</si>
  <si>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</si>
  <si>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</si>
  <si>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</si>
  <si>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</si>
  <si>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</si>
  <si>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</si>
  <si>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</si>
  <si>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</si>
  <si>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</si>
  <si>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</si>
  <si>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</si>
  <si>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</si>
  <si>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</si>
  <si>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</si>
  <si>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</si>
  <si>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</si>
  <si>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</si>
  <si>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</si>
  <si>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</si>
  <si>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</si>
  <si>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</si>
  <si>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</si>
  <si>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</si>
  <si>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</si>
  <si>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</si>
  <si>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</si>
  <si>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</si>
  <si>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</si>
  <si>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</si>
  <si>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</si>
  <si>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</si>
  <si>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</si>
  <si>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</si>
  <si>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</si>
  <si>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</si>
  <si>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</si>
  <si>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</si>
  <si>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</si>
  <si>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</si>
  <si>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</si>
  <si>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</si>
  <si>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</si>
  <si>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</si>
  <si>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</si>
  <si>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</si>
  <si>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</si>
  <si>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</si>
  <si>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</si>
  <si>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</si>
  <si>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</si>
  <si>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</si>
  <si>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</si>
  <si>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</si>
  <si>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</si>
  <si>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</si>
  <si>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</si>
  <si>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</si>
  <si>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</si>
  <si>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</si>
  <si>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</si>
  <si>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</si>
  <si>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</si>
  <si>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</si>
  <si>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</si>
  <si>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</si>
  <si>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</si>
  <si>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</si>
  <si>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</si>
  <si>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</si>
  <si>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</si>
  <si>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</si>
  <si>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</si>
  <si>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</si>
  <si>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</si>
  <si>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</si>
  <si>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</si>
  <si>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</si>
  <si>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</si>
  <si>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</si>
  <si>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</si>
  <si>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</si>
  <si>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</si>
  <si>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</si>
  <si>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</si>
  <si>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</si>
  <si>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</si>
  <si>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</si>
  <si>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</si>
  <si>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</si>
  <si>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</si>
  <si>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</si>
  <si>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</si>
  <si>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</si>
  <si>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</si>
  <si>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</si>
  <si>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</si>
  <si>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</si>
  <si>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</si>
  <si>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</si>
  <si>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</si>
  <si>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</si>
  <si>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</si>
  <si>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</si>
  <si>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</si>
  <si>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</si>
  <si>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</si>
  <si>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</si>
  <si>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</si>
  <si>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</si>
  <si>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</si>
  <si>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</si>
  <si>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</si>
  <si>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</si>
  <si>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</si>
  <si>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</si>
  <si>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</si>
  <si>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</si>
  <si>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</si>
  <si>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</si>
  <si>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</si>
  <si>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</si>
  <si>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</si>
  <si>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</si>
  <si>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</si>
  <si>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</si>
  <si>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</si>
  <si>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</si>
  <si>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</si>
  <si>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</si>
  <si>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</si>
  <si>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</si>
  <si>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</si>
  <si>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</si>
  <si>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</si>
  <si>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</si>
  <si>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</si>
  <si>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</si>
  <si>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</si>
  <si>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</si>
  <si>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</si>
  <si>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</si>
  <si>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</si>
  <si>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</si>
  <si>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</si>
  <si>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</si>
  <si>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</si>
  <si>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</si>
  <si>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</si>
  <si>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</si>
  <si>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</si>
  <si>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</si>
  <si>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</si>
  <si>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</si>
  <si>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</si>
  <si>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</si>
  <si>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</si>
  <si>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</si>
  <si>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</si>
  <si>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</si>
  <si>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</si>
  <si>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</si>
  <si>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</si>
  <si>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</si>
  <si>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</si>
  <si>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</si>
  <si>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</si>
  <si>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</si>
  <si>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</si>
  <si>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</si>
  <si>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</si>
  <si>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</si>
  <si>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</si>
  <si>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</si>
  <si>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</si>
  <si>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</si>
  <si>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</si>
  <si>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</si>
  <si>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</si>
  <si>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</si>
  <si>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</si>
  <si>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</si>
  <si>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</si>
  <si>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</si>
  <si>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</si>
  <si>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</si>
  <si>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</si>
  <si>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</si>
  <si>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</si>
  <si>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</si>
  <si>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</si>
  <si>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</si>
  <si>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</si>
  <si>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</si>
  <si>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</si>
  <si>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</si>
  <si>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</si>
  <si>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</si>
  <si>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</si>
  <si>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</si>
  <si>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</si>
  <si>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</si>
  <si>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</si>
  <si>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</si>
  <si>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</si>
  <si>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</si>
  <si>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</si>
  <si>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</si>
  <si>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</si>
  <si>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</si>
  <si>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</si>
  <si>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</si>
  <si>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</si>
  <si>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</si>
  <si>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</si>
  <si>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</si>
  <si>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</si>
  <si>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</si>
  <si>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</si>
  <si>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</si>
  <si>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</si>
  <si>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</si>
  <si>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</si>
  <si>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</si>
  <si>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</si>
  <si>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</si>
  <si>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</si>
  <si>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</si>
  <si>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</si>
  <si>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</si>
  <si>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</si>
  <si>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</si>
  <si>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</si>
  <si>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</si>
  <si>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</si>
  <si>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</si>
  <si>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</si>
  <si>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</si>
  <si>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</si>
  <si>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</si>
  <si>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</si>
  <si>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</si>
  <si>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</si>
  <si>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</si>
  <si>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</si>
  <si>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</si>
  <si>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</si>
  <si>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</si>
  <si>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</si>
  <si>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</si>
  <si>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</si>
  <si>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</si>
  <si>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</si>
  <si>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</si>
  <si>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</si>
  <si>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</si>
  <si>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</si>
  <si>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</si>
  <si>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</si>
  <si>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</si>
  <si>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</si>
  <si>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</si>
  <si>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</si>
  <si>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</si>
  <si>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</si>
  <si>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</si>
  <si>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</si>
  <si>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</si>
  <si>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</si>
  <si>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</si>
  <si>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</si>
  <si>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</si>
  <si>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</si>
  <si>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</si>
  <si>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</si>
  <si>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</si>
  <si>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</si>
  <si>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</si>
  <si>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</si>
  <si>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</si>
  <si>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</si>
  <si>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</si>
  <si>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</si>
  <si>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</si>
  <si>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</si>
  <si>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</si>
  <si>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</si>
  <si>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</si>
  <si>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</si>
  <si>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</si>
  <si>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</si>
  <si>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</si>
  <si>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</si>
  <si>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</si>
  <si>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</si>
  <si>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</si>
  <si>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</si>
  <si>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</si>
  <si>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</si>
  <si>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</si>
  <si>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</si>
  <si>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</si>
  <si>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</si>
  <si>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</si>
  <si>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</si>
  <si>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</si>
  <si>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</si>
  <si>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</si>
  <si>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</si>
  <si>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</si>
  <si>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</si>
  <si>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</si>
  <si>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</si>
  <si>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</si>
  <si>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</si>
  <si>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</si>
  <si>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</si>
  <si>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</si>
  <si>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</si>
  <si>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</si>
  <si>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</si>
  <si>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</si>
  <si>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</si>
  <si>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</si>
  <si>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</si>
  <si>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</si>
  <si>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</si>
  <si>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</si>
  <si>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</si>
  <si>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</si>
  <si>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</si>
  <si>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</si>
  <si>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</si>
  <si>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</si>
  <si>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</si>
  <si>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</si>
  <si>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</si>
  <si>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</si>
  <si>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</si>
  <si>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</si>
  <si>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</si>
  <si>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</si>
  <si>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</si>
  <si>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</si>
  <si>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</si>
  <si>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</si>
  <si>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</si>
  <si>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</si>
  <si>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</si>
  <si>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</si>
  <si>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</si>
  <si>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</si>
  <si>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</si>
  <si>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</si>
  <si>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</si>
  <si>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</si>
  <si>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</si>
  <si>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</si>
  <si>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</si>
  <si>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</si>
  <si>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</si>
  <si>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</si>
  <si>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</si>
  <si>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</si>
  <si>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</si>
  <si>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</si>
  <si>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</si>
  <si>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</si>
  <si>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</si>
  <si>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</si>
  <si>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</si>
  <si>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</si>
  <si>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</si>
  <si>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</si>
  <si>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</si>
  <si>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</si>
  <si>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</si>
  <si>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</si>
  <si>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</si>
  <si>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</si>
  <si>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</si>
  <si>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</si>
  <si>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</si>
  <si>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</si>
  <si>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</si>
  <si>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</si>
  <si>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</si>
  <si>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</si>
  <si>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</si>
  <si>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</si>
  <si>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</si>
  <si>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</si>
  <si>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</si>
  <si>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</si>
  <si>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</si>
  <si>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</si>
  <si>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</si>
  <si>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</si>
  <si>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</si>
  <si>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</si>
  <si>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</si>
  <si>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</si>
  <si>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</si>
  <si>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</si>
  <si>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</si>
  <si>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</si>
  <si>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</si>
  <si>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</si>
  <si>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</si>
  <si>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</si>
  <si>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</si>
  <si>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</si>
  <si>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</si>
  <si>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</si>
  <si>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</si>
  <si>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</si>
  <si>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</si>
  <si>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</si>
  <si>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</si>
  <si>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</si>
  <si>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</si>
  <si>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</si>
  <si>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</si>
  <si>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</si>
  <si>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</si>
  <si>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</si>
  <si>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</si>
  <si>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</si>
  <si>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</si>
  <si>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</si>
  <si>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</si>
  <si>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</si>
  <si>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</si>
  <si>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</si>
  <si>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</si>
  <si>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</si>
  <si>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</si>
  <si>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</si>
  <si>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</si>
  <si>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</si>
  <si>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</si>
  <si>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</si>
  <si>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</si>
  <si>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</si>
  <si>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</si>
  <si>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</si>
  <si>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</si>
  <si>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</si>
  <si>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</si>
  <si>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</si>
  <si>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</si>
  <si>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</si>
  <si>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</si>
  <si>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</si>
  <si>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</si>
  <si>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</si>
  <si>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</si>
  <si>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</si>
  <si>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</si>
  <si>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</si>
  <si>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</si>
  <si>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</si>
  <si>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</si>
  <si>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</si>
  <si>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</si>
  <si>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</si>
  <si>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</si>
  <si>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</si>
  <si>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</si>
  <si>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</si>
  <si>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</si>
  <si>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</si>
  <si>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</si>
  <si>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</si>
  <si>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</si>
  <si>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</si>
  <si>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</si>
  <si>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</si>
  <si>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</si>
  <si>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</si>
  <si>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</si>
  <si>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</si>
  <si>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</si>
  <si>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</si>
  <si>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</si>
  <si>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</si>
  <si>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</si>
  <si>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</si>
  <si>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</si>
  <si>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</si>
  <si>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</si>
  <si>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</si>
  <si>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</si>
  <si>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</si>
  <si>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</si>
  <si>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</si>
  <si>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</si>
  <si>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</si>
  <si>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</si>
  <si>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</si>
  <si>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</si>
  <si>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</si>
  <si>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</si>
  <si>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</si>
  <si>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</si>
  <si>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</si>
  <si>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</si>
  <si>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</si>
  <si>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</si>
  <si>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</si>
  <si>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</si>
  <si>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</si>
  <si>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</si>
  <si>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</si>
  <si>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</si>
  <si>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</si>
  <si>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</si>
  <si>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</si>
  <si>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</si>
  <si>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</si>
  <si>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</si>
  <si>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</si>
  <si>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</si>
  <si>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</si>
  <si>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</si>
  <si>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</si>
  <si>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</si>
  <si>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</si>
  <si>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</si>
  <si>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</si>
  <si>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</si>
  <si>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</si>
  <si>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</si>
  <si>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</si>
  <si>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</si>
  <si>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</si>
  <si>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</si>
  <si>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</si>
  <si>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</si>
  <si>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</si>
  <si>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</si>
  <si>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</si>
  <si>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</si>
  <si>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</si>
  <si>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</si>
  <si>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</si>
  <si>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</si>
  <si>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</si>
  <si>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</si>
  <si>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</si>
  <si>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</si>
  <si>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</si>
  <si>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</si>
  <si>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</si>
  <si>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</si>
  <si>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</si>
  <si>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</si>
  <si>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</si>
  <si>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</si>
  <si>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</si>
  <si>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</si>
  <si>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</si>
  <si>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</si>
  <si>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</si>
  <si>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</si>
  <si>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</si>
  <si>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</si>
  <si>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</si>
  <si>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</si>
  <si>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</si>
  <si>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</si>
  <si>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</si>
  <si>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</si>
  <si>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</si>
  <si>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</si>
  <si>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</si>
  <si>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</si>
  <si>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</si>
  <si>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</si>
  <si>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</si>
  <si>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</si>
  <si>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</si>
  <si>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</si>
  <si>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</si>
  <si>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</si>
  <si>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</si>
  <si>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</si>
  <si>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</si>
  <si>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</si>
  <si>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</si>
  <si>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</si>
  <si>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</si>
  <si>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</si>
  <si>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</si>
  <si>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</si>
  <si>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</si>
  <si>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</si>
  <si>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</si>
  <si>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</si>
  <si>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</si>
  <si>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</si>
  <si>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</si>
  <si>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</si>
  <si>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</si>
  <si>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</si>
  <si>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</si>
  <si>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</si>
  <si>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</si>
  <si>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</si>
  <si>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</si>
  <si>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</si>
  <si>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</si>
  <si>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</si>
  <si>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</si>
  <si>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</si>
  <si>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</si>
  <si>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</si>
  <si>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</si>
  <si>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</si>
  <si>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</si>
  <si>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</si>
  <si>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</si>
  <si>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</si>
  <si>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</si>
  <si>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</si>
  <si>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</si>
  <si>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</si>
  <si>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</si>
  <si>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</si>
  <si>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</si>
  <si>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</si>
  <si>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</si>
  <si>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</si>
  <si>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</si>
  <si>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</si>
  <si>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</si>
  <si>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</si>
  <si>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</si>
  <si>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</si>
  <si>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</si>
  <si>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</si>
  <si>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</si>
  <si>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</si>
  <si>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</si>
  <si>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</si>
  <si>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</si>
  <si>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</si>
  <si>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</si>
  <si>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</si>
  <si>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</si>
  <si>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</si>
  <si>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</si>
  <si>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</si>
  <si>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</si>
  <si>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</si>
  <si>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</si>
  <si>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</si>
  <si>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</si>
  <si>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</si>
  <si>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</si>
  <si>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</si>
  <si>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</si>
  <si>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</si>
  <si>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</si>
  <si>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</si>
  <si>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</si>
  <si>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</si>
  <si>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</si>
  <si>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</si>
  <si>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</si>
  <si>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</si>
  <si>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</si>
  <si>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</si>
  <si>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</si>
  <si>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</si>
  <si>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</si>
  <si>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</si>
  <si>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</si>
  <si>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</si>
  <si>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</si>
  <si>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</si>
  <si>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</si>
  <si>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</si>
  <si>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</si>
  <si>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</si>
  <si>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</si>
  <si>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</si>
  <si>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</si>
  <si>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</si>
  <si>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</si>
  <si>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</si>
  <si>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</si>
  <si>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</si>
  <si>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</si>
  <si>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</si>
  <si>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</si>
  <si>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</si>
  <si>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</si>
  <si>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</si>
  <si>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</si>
  <si>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</si>
  <si>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</si>
  <si>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</si>
  <si>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</si>
  <si>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</si>
  <si>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</si>
  <si>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</si>
  <si>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</si>
  <si>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</si>
  <si>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</si>
  <si>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</si>
  <si>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</si>
  <si>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</si>
  <si>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</si>
  <si>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</si>
  <si>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</si>
  <si>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</si>
  <si>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</si>
  <si>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</si>
  <si>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</si>
  <si>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</si>
  <si>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</si>
  <si>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</si>
  <si>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</si>
  <si>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</si>
  <si>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</si>
  <si>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</si>
  <si>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</si>
  <si>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</si>
  <si>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</si>
  <si>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</si>
  <si>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</si>
  <si>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</si>
  <si>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</si>
  <si>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</si>
  <si>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</si>
  <si>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</si>
  <si>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</si>
  <si>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</si>
  <si>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</si>
  <si>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</si>
  <si>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</si>
  <si>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</si>
  <si>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</si>
  <si>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</si>
  <si>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</si>
  <si>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</si>
  <si>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</si>
  <si>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</si>
  <si>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</si>
  <si>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</si>
  <si>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</si>
  <si>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</si>
  <si>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</si>
  <si>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</si>
  <si>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</si>
  <si>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</si>
  <si>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</si>
  <si>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</si>
  <si>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</si>
  <si>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</si>
  <si>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</si>
  <si>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</si>
  <si>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</si>
  <si>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</si>
  <si>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</si>
  <si>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</si>
  <si>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</si>
  <si>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</si>
  <si>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</si>
  <si>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</si>
  <si>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</si>
  <si>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</si>
  <si>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</si>
  <si>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</si>
  <si>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</si>
  <si>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</si>
  <si>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</si>
  <si>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</si>
  <si>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</si>
  <si>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</si>
  <si>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</si>
  <si>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</si>
  <si>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</si>
  <si>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</si>
  <si>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</si>
  <si>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</si>
  <si>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</si>
  <si>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</si>
  <si>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</si>
  <si>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</si>
  <si>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</si>
  <si>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</si>
  <si>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</si>
  <si>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</si>
  <si>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</si>
  <si>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</si>
  <si>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</si>
  <si>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</si>
  <si>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</si>
  <si>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</si>
  <si>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</si>
  <si>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</si>
  <si>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</si>
  <si>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</si>
  <si>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</si>
  <si>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</si>
  <si>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</si>
  <si>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</si>
  <si>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</si>
  <si>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</si>
  <si>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</si>
  <si>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</si>
  <si>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</si>
  <si>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</si>
  <si>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</si>
  <si>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</si>
  <si>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</si>
  <si>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</si>
  <si>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</si>
  <si>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</si>
  <si>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</si>
  <si>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</si>
  <si>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</si>
  <si>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</si>
  <si>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</si>
  <si>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</si>
  <si>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</si>
  <si>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</si>
  <si>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</si>
  <si>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</si>
  <si>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</si>
  <si>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</si>
  <si>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</si>
  <si>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</si>
  <si>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</si>
  <si>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</si>
  <si>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</si>
  <si>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</si>
  <si>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</si>
  <si>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</si>
  <si>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</si>
  <si>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</si>
  <si>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</si>
  <si>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</si>
  <si>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</si>
  <si>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</si>
  <si>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</si>
  <si>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</si>
  <si>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</si>
  <si>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</si>
  <si>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</si>
  <si>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</si>
  <si>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</si>
  <si>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</si>
  <si>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</si>
  <si>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</si>
  <si>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</si>
  <si>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</si>
  <si>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</si>
  <si>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</si>
  <si>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</si>
  <si>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</si>
  <si>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</si>
  <si>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</si>
  <si>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</si>
  <si>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</si>
  <si>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</si>
  <si>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</si>
  <si>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</si>
  <si>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</si>
  <si>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</si>
  <si>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</si>
  <si>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</si>
  <si>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</si>
  <si>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</si>
  <si>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</si>
  <si>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</si>
  <si>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</si>
  <si>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</si>
  <si>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</si>
  <si>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</si>
  <si>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</si>
  <si>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</si>
  <si>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</si>
  <si>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</si>
  <si>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</si>
  <si>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</si>
  <si>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</si>
  <si>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</si>
  <si>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</si>
  <si>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</si>
  <si>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</si>
  <si>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</si>
  <si>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</si>
  <si>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</si>
  <si>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</si>
  <si>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</si>
  <si>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</si>
  <si>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</si>
  <si>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</si>
  <si>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</si>
  <si>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</si>
  <si>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</si>
  <si>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</si>
  <si>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</si>
  <si>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</si>
  <si>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</si>
  <si>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</si>
  <si>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</si>
  <si>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</si>
  <si>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</si>
  <si>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</si>
  <si>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</si>
  <si>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</si>
  <si>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</si>
  <si>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</si>
  <si>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</si>
  <si>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</si>
  <si>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</si>
  <si>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</si>
  <si>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</si>
  <si>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</si>
  <si>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</si>
  <si>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</si>
  <si>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</si>
  <si>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</si>
  <si>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</si>
  <si>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</si>
  <si>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</si>
  <si>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</si>
  <si>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</si>
  <si>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</si>
  <si>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</si>
  <si>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</si>
  <si>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</si>
  <si>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</si>
  <si>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</si>
  <si>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</si>
  <si>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</si>
  <si>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</si>
  <si>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</si>
  <si>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</si>
  <si>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</si>
  <si>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</si>
  <si>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</si>
  <si>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</si>
  <si>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</si>
  <si>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</si>
  <si>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</si>
  <si>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</si>
  <si>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</si>
  <si>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</si>
  <si>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</si>
  <si>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</si>
  <si>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</si>
  <si>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</si>
  <si>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</si>
  <si>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</si>
  <si>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</si>
  <si>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</si>
  <si>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</si>
  <si>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</si>
  <si>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</si>
  <si>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</si>
  <si>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</si>
  <si>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</si>
  <si>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</si>
  <si>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</si>
  <si>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</si>
  <si>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</si>
  <si>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</si>
  <si>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</si>
  <si>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</si>
  <si>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</si>
  <si>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</si>
  <si>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</si>
  <si>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</si>
  <si>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</si>
  <si>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</si>
  <si>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</si>
  <si>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</si>
  <si>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</si>
  <si>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</si>
  <si>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</si>
  <si>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</si>
  <si>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</si>
  <si>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</si>
  <si>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</si>
  <si>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</si>
  <si>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</si>
  <si>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</si>
  <si>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</si>
  <si>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</si>
  <si>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</si>
  <si>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</si>
  <si>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</si>
  <si>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</si>
  <si>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</si>
  <si>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</si>
  <si>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</si>
  <si>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</si>
  <si>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</si>
  <si>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</si>
  <si>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</si>
  <si>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</si>
  <si>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</si>
  <si>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</si>
  <si>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</si>
  <si>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</si>
  <si>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</si>
  <si>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</si>
  <si>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</si>
  <si>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</si>
  <si>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</si>
  <si>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</si>
  <si>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</si>
  <si>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</si>
  <si>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</si>
  <si>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</si>
  <si>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</si>
  <si>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</si>
  <si>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</si>
  <si>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</si>
  <si>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</si>
  <si>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</si>
  <si>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</si>
  <si>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</si>
  <si>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</si>
  <si>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</si>
  <si>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</si>
  <si>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</si>
  <si>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</si>
  <si>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</si>
  <si>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</si>
  <si>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</si>
  <si>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</si>
  <si>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</si>
  <si>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</si>
  <si>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</si>
  <si>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</si>
  <si>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</si>
  <si>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</si>
  <si>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</si>
  <si>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</si>
  <si>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</si>
  <si>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</si>
  <si>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</si>
  <si>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</si>
  <si>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</si>
  <si>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</si>
  <si>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</si>
  <si>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</si>
  <si>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</si>
  <si>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</si>
  <si>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</si>
  <si>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</si>
  <si>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</si>
  <si>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</si>
  <si>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</si>
  <si>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</si>
  <si>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</si>
  <si>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</si>
  <si>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</si>
  <si>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</si>
  <si>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</si>
  <si>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</si>
  <si>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</si>
  <si>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</si>
  <si>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</si>
  <si>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</si>
  <si>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</si>
  <si>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</si>
  <si>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</si>
  <si>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</si>
  <si>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</si>
  <si>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</si>
  <si>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</si>
  <si>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</si>
  <si>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</si>
  <si>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</si>
  <si>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</si>
  <si>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</si>
  <si>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</si>
  <si>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</si>
  <si>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</si>
  <si>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</si>
  <si>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</si>
  <si>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</si>
  <si>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</si>
  <si>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</si>
  <si>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</si>
  <si>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</si>
  <si>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</si>
  <si>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</si>
  <si>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</si>
  <si>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</si>
  <si>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</si>
  <si>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</si>
  <si>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</si>
  <si>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</si>
  <si>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</si>
  <si>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</si>
  <si>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</si>
  <si>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</si>
  <si>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</si>
  <si>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</si>
  <si>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</si>
  <si>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</si>
  <si>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</si>
  <si>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</si>
  <si>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</si>
  <si>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</si>
  <si>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</si>
  <si>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</si>
  <si>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</si>
  <si>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</si>
  <si>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</si>
  <si>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</si>
  <si>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</si>
  <si>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</si>
  <si>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</si>
  <si>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</si>
  <si>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</si>
  <si>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</si>
  <si>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</si>
  <si>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</si>
  <si>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</si>
  <si>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</si>
  <si>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</si>
  <si>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</si>
  <si>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</si>
  <si>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</si>
  <si>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</si>
  <si>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</si>
  <si>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</si>
  <si>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</si>
  <si>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</si>
  <si>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</si>
  <si>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</si>
  <si>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</si>
  <si>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</si>
  <si>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</si>
  <si>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</si>
  <si>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</si>
  <si>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</si>
  <si>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</si>
  <si>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</si>
  <si>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</si>
  <si>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</si>
  <si>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</si>
  <si>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</si>
  <si>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</si>
  <si>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</si>
  <si>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</si>
  <si>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</si>
  <si>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</si>
  <si>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</si>
  <si>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</si>
  <si>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</si>
  <si>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</si>
  <si>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</si>
  <si>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</si>
  <si>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</si>
  <si>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</si>
  <si>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</si>
  <si>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</si>
  <si>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</si>
  <si>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</si>
  <si>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</si>
  <si>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</si>
  <si>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</si>
  <si>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</si>
  <si>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</si>
  <si>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</si>
  <si>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</si>
  <si>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</si>
  <si>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</si>
  <si>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</si>
  <si>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</si>
  <si>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</si>
  <si>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</si>
  <si>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</si>
  <si>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</si>
  <si>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</si>
  <si>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</si>
  <si>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</si>
  <si>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</si>
  <si>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</si>
  <si>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</si>
  <si>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</si>
  <si>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</si>
  <si>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</si>
  <si>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</si>
  <si>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</si>
  <si>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</si>
  <si>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</si>
  <si>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</si>
  <si>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</si>
  <si>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</si>
  <si>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</si>
  <si>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</si>
  <si>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</si>
  <si>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</si>
  <si>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</si>
  <si>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</si>
  <si>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</si>
  <si>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</si>
  <si>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</si>
  <si>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</si>
  <si>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</si>
  <si>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</si>
  <si>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</si>
  <si>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</si>
  <si>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</si>
  <si>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</si>
  <si>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</si>
  <si>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</si>
  <si>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</si>
  <si>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</si>
  <si>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</si>
  <si>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</si>
  <si>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</si>
  <si>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</si>
  <si>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</si>
  <si>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</si>
  <si>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</si>
  <si>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</si>
  <si>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</si>
  <si>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</si>
  <si>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</si>
  <si>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</si>
  <si>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</si>
  <si>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</si>
  <si>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</si>
  <si>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</si>
  <si>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</si>
  <si>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</si>
  <si>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</si>
  <si>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</si>
  <si>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</si>
  <si>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</si>
  <si>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</si>
  <si>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</si>
  <si>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</si>
  <si>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</si>
  <si>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</si>
  <si>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</si>
  <si>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</si>
  <si>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</si>
  <si>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</si>
  <si>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</si>
  <si>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</si>
  <si>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</si>
  <si>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</si>
  <si>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</si>
  <si>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</si>
  <si>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</si>
  <si>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</si>
  <si>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</si>
  <si>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</si>
  <si>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</si>
  <si>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</si>
  <si>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</si>
  <si>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</si>
  <si>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</si>
  <si>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</si>
  <si>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</si>
  <si>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</si>
  <si>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</si>
  <si>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</si>
  <si>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</si>
  <si>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</si>
  <si>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</si>
  <si>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</si>
  <si>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</si>
  <si>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</si>
  <si>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</si>
  <si>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</si>
  <si>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</si>
  <si>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</si>
  <si>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</si>
  <si>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</si>
  <si>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</si>
  <si>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</si>
  <si>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</si>
  <si>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</si>
  <si>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</si>
  <si>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</si>
  <si>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</si>
  <si>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</si>
  <si>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</si>
  <si>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</si>
  <si>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</si>
  <si>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</si>
  <si>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</si>
  <si>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</si>
  <si>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</si>
  <si>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</si>
  <si>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</si>
  <si>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</si>
  <si>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</si>
  <si>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</si>
  <si>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</si>
  <si>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</si>
  <si>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</si>
  <si>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</si>
  <si>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</si>
  <si>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</si>
  <si>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</si>
  <si>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</si>
  <si>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</si>
  <si>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</si>
  <si>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</si>
  <si>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</si>
  <si>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</si>
  <si>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</si>
  <si>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</si>
  <si>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</si>
  <si>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</si>
  <si>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</si>
  <si>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</si>
  <si>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</si>
  <si>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</si>
  <si>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</si>
  <si>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</si>
  <si>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</si>
  <si>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</si>
  <si>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</si>
  <si>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</si>
  <si>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</si>
  <si>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</si>
  <si>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</si>
  <si>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</si>
  <si>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</si>
  <si>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</si>
  <si>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</si>
  <si>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</si>
  <si>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</si>
  <si>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</si>
  <si>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</si>
  <si>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</si>
  <si>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</si>
  <si>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</si>
  <si>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</si>
  <si>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</si>
  <si>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</si>
  <si>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</si>
  <si>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</si>
  <si>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</si>
  <si>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</si>
  <si>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</si>
  <si>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</si>
  <si>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</si>
  <si>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</si>
  <si>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</si>
  <si>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</si>
  <si>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</si>
  <si>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</si>
  <si>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</si>
  <si>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</si>
  <si>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</si>
  <si>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</si>
  <si>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</si>
  <si>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</si>
  <si>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</si>
  <si>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</si>
  <si>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</si>
  <si>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</si>
  <si>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</si>
  <si>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</si>
  <si>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</si>
  <si>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</si>
  <si>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</si>
  <si>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</si>
  <si>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</si>
  <si>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</si>
  <si>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</si>
  <si>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</si>
  <si>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</si>
  <si>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</si>
  <si>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</si>
  <si>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</si>
  <si>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</si>
  <si>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</si>
  <si>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</si>
  <si>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</si>
  <si>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</si>
  <si>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</si>
  <si>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</si>
  <si>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</si>
  <si>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</si>
  <si>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</si>
  <si>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</si>
  <si>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</si>
  <si>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</si>
  <si>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</si>
  <si>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</si>
  <si>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</si>
  <si>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</si>
  <si>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</si>
  <si>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</si>
  <si>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</si>
  <si>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</si>
  <si>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</si>
  <si>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</si>
  <si>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</si>
  <si>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</si>
  <si>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</si>
  <si>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</si>
  <si>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</si>
  <si>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</si>
  <si>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</si>
  <si>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</si>
  <si>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</si>
  <si>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</si>
  <si>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</si>
  <si>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</si>
  <si>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</si>
  <si>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</si>
  <si>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</si>
  <si>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</si>
  <si>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</si>
  <si>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</si>
  <si>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</si>
  <si>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</si>
  <si>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</si>
  <si>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</si>
  <si>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</si>
  <si>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</si>
  <si>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</si>
  <si>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</si>
  <si>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</si>
  <si>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</si>
  <si>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</si>
  <si>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</si>
  <si>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</si>
  <si>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</si>
  <si>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</si>
  <si>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</si>
  <si>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</si>
  <si>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</si>
  <si>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</si>
  <si>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</si>
  <si>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</si>
  <si>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</si>
  <si>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</si>
  <si>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</si>
  <si>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</si>
  <si>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</si>
  <si>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</si>
  <si>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</si>
  <si>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</si>
  <si>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</si>
  <si>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</si>
  <si>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</si>
  <si>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</si>
  <si>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</si>
  <si>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</si>
  <si>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</si>
  <si>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</si>
  <si>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</si>
  <si>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</si>
  <si>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</si>
  <si>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</si>
  <si>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</si>
  <si>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</si>
  <si>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</si>
  <si>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</si>
  <si>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</si>
  <si>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</si>
  <si>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</si>
  <si>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</si>
  <si>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</si>
  <si>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</si>
  <si>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</si>
  <si>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</si>
  <si>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</si>
  <si>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</si>
  <si>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</si>
  <si>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</si>
  <si>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</si>
  <si>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</si>
  <si>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</si>
  <si>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</si>
  <si>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</si>
  <si>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</si>
  <si>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</si>
  <si>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</si>
  <si>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</si>
  <si>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</si>
  <si>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</si>
  <si>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</si>
  <si>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</si>
  <si>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</si>
  <si>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</si>
  <si>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</si>
  <si>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</si>
  <si>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</si>
  <si>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</si>
  <si>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</si>
  <si>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</si>
  <si>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</si>
  <si>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</si>
  <si>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</si>
  <si>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</si>
  <si>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</si>
  <si>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</si>
  <si>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</si>
  <si>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</si>
  <si>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</si>
  <si>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</si>
  <si>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</si>
  <si>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</si>
  <si>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</si>
  <si>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</si>
  <si>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</si>
  <si>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</si>
  <si>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</si>
  <si>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</si>
  <si>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</si>
  <si>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</si>
  <si>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</si>
  <si>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</si>
  <si>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</si>
  <si>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</si>
  <si>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</si>
  <si>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</si>
  <si>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</si>
  <si>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</si>
  <si>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</si>
  <si>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</si>
  <si>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</si>
  <si>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</si>
  <si>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</si>
  <si>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</si>
  <si>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</si>
  <si>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</si>
  <si>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</si>
  <si>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</si>
  <si>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</si>
  <si>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</si>
  <si>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</si>
  <si>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</si>
  <si>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</si>
  <si>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</si>
  <si>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</si>
  <si>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</si>
  <si>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</si>
  <si>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</si>
  <si>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</si>
  <si>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</si>
  <si>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</si>
  <si>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</si>
  <si>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</si>
  <si>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</si>
  <si>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</si>
  <si>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</si>
  <si>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</si>
  <si>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</si>
  <si>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</si>
  <si>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</si>
  <si>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</si>
  <si>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</si>
  <si>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</si>
  <si>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</si>
  <si>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</si>
  <si>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</si>
  <si>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</si>
  <si>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</si>
  <si>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</si>
  <si>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</si>
  <si>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</si>
  <si>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</si>
  <si>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</si>
  <si>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</si>
  <si>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</si>
  <si>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</si>
  <si>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</si>
  <si>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</si>
  <si>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</si>
  <si>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</si>
  <si>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</si>
  <si>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</si>
  <si>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</si>
  <si>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</si>
  <si>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</si>
  <si>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</si>
  <si>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</si>
  <si>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</si>
  <si>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</si>
  <si>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</si>
  <si>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</si>
  <si>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</si>
  <si>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</si>
  <si>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</si>
  <si>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</si>
  <si>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</si>
  <si>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</si>
  <si>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</si>
  <si>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</si>
  <si>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</si>
  <si>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</si>
  <si>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</si>
  <si>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</si>
  <si>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</si>
  <si>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</si>
  <si>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</si>
  <si>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</si>
  <si>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</si>
  <si>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</si>
  <si>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</si>
  <si>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</si>
  <si>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</si>
  <si>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</si>
  <si>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</si>
  <si>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</si>
  <si>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</si>
  <si>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</si>
  <si>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</si>
  <si>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</si>
  <si>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</si>
  <si>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</si>
  <si>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</si>
  <si>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</si>
  <si>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</si>
  <si>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</si>
  <si>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</si>
  <si>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</si>
  <si>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</si>
  <si>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</si>
  <si>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</si>
  <si>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</si>
  <si>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</si>
  <si>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</si>
  <si>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</si>
  <si>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</si>
  <si>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</si>
  <si>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</si>
  <si>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</si>
  <si>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</si>
  <si>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</si>
  <si>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</si>
  <si>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</si>
  <si>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</si>
  <si>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</si>
  <si>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</si>
  <si>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</si>
  <si>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</si>
  <si>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</si>
  <si>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</si>
  <si>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</si>
  <si>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</si>
  <si>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</si>
  <si>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</si>
  <si>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</si>
  <si>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</si>
  <si>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</si>
  <si>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</si>
  <si>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</si>
  <si>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</si>
  <si>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</si>
  <si>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</si>
  <si>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</si>
  <si>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</si>
  <si>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</si>
  <si>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</si>
  <si>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</si>
  <si>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</si>
  <si>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</si>
  <si>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</si>
  <si>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</si>
  <si>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</si>
  <si>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</si>
  <si>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</si>
  <si>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</si>
  <si>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</si>
  <si>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</si>
  <si>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</si>
  <si>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</si>
  <si>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</si>
  <si>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</si>
  <si>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</si>
  <si>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</si>
  <si>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</si>
  <si>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</si>
  <si>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</si>
  <si>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</si>
  <si>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</si>
  <si>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</si>
  <si>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</si>
  <si>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</si>
  <si>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</si>
  <si>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</si>
  <si>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</si>
  <si>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</si>
  <si>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</si>
  <si>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</si>
  <si>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</si>
  <si>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</si>
  <si>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</si>
  <si>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</si>
  <si>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</si>
  <si>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</si>
  <si>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</si>
  <si>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</si>
  <si>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</si>
  <si>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</si>
  <si>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</si>
  <si>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</si>
  <si>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</si>
  <si>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</si>
  <si>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</si>
  <si>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</si>
  <si>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</si>
  <si>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</si>
  <si>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</si>
  <si>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</si>
  <si>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</si>
  <si>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</si>
  <si>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</si>
  <si>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</si>
  <si>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</si>
  <si>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</si>
  <si>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</si>
  <si>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</si>
  <si>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</si>
  <si>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</si>
  <si>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</si>
  <si>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</si>
  <si>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</si>
  <si>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</si>
  <si>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</si>
  <si>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</si>
  <si>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</si>
  <si>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</si>
  <si>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</si>
  <si>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</si>
  <si>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</si>
  <si>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</si>
  <si>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</si>
  <si>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</si>
  <si>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</si>
  <si>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</si>
  <si>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</si>
  <si>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</si>
  <si>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</si>
  <si>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</si>
  <si>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</si>
  <si>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</si>
  <si>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</si>
  <si>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</si>
  <si>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</si>
  <si>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</si>
  <si>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</si>
  <si>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</si>
  <si>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</si>
  <si>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</si>
  <si>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</si>
  <si>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</si>
  <si>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</si>
  <si>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</si>
  <si>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</si>
  <si>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</si>
  <si>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</si>
  <si>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</si>
  <si>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</si>
  <si>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</si>
  <si>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</si>
  <si>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</si>
  <si>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</si>
  <si>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</si>
  <si>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</si>
  <si>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</si>
  <si>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</si>
  <si>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</si>
  <si>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</si>
  <si>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</si>
  <si>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</si>
  <si>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</si>
  <si>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</si>
  <si>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</si>
  <si>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</si>
  <si>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</si>
  <si>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</si>
  <si>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</si>
  <si>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</si>
  <si>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</si>
  <si>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</si>
  <si>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</si>
  <si>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</si>
  <si>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</si>
  <si>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</si>
  <si>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</si>
  <si>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</si>
  <si>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</si>
  <si>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</si>
  <si>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</si>
  <si>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</si>
  <si>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</si>
  <si>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</si>
  <si>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</si>
  <si>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</si>
  <si>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</si>
  <si>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</si>
  <si>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</si>
  <si>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</si>
  <si>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</si>
  <si>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</si>
  <si>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</si>
  <si>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</si>
  <si>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</si>
  <si>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</si>
  <si>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</si>
  <si>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</si>
  <si>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</si>
  <si>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</si>
  <si>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</si>
  <si>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</si>
  <si>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</si>
  <si>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</si>
  <si>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</si>
  <si>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</si>
  <si>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</si>
  <si>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</si>
  <si>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</si>
  <si>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</si>
  <si>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</si>
  <si>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</si>
  <si>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</si>
  <si>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</si>
  <si>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</si>
  <si>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</si>
  <si>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</si>
  <si>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</si>
  <si>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</si>
  <si>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</si>
  <si>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</si>
  <si>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</si>
  <si>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</si>
  <si>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</si>
  <si>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</si>
  <si>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</si>
  <si>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</si>
  <si>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</si>
  <si>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</si>
  <si>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</si>
  <si>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</si>
  <si>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</si>
  <si>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</si>
  <si>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</si>
  <si>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</si>
  <si>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</si>
  <si>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</si>
  <si>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</si>
  <si>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</si>
  <si>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</si>
  <si>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</si>
  <si>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</si>
  <si>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</si>
  <si>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</si>
  <si>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</si>
  <si>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</si>
  <si>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</si>
  <si>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</si>
  <si>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</si>
  <si>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</si>
  <si>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</si>
  <si>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</si>
  <si>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</si>
  <si>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</si>
  <si>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</si>
  <si>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</si>
  <si>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</si>
  <si>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</si>
  <si>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</si>
  <si>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</si>
  <si>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</si>
  <si>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</si>
  <si>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</si>
  <si>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</si>
  <si>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</si>
  <si>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</si>
  <si>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</si>
  <si>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</si>
  <si>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</si>
  <si>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</si>
  <si>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</si>
  <si>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</si>
  <si>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</si>
  <si>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</si>
  <si>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</si>
  <si>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</si>
  <si>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</si>
  <si>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</si>
  <si>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</si>
  <si>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</si>
  <si>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</si>
  <si>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</si>
  <si>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</si>
  <si>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</si>
  <si>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</si>
  <si>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</si>
  <si>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</si>
  <si>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</si>
  <si>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</si>
  <si>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</si>
  <si>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</si>
  <si>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</si>
  <si>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</si>
  <si>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</si>
  <si>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</si>
  <si>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</si>
  <si>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</si>
  <si>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</si>
  <si>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</si>
  <si>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</si>
  <si>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</si>
  <si>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</si>
  <si>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</si>
  <si>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</si>
  <si>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</si>
  <si>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</si>
  <si>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</si>
  <si>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</si>
  <si>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</si>
  <si>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</si>
  <si>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</si>
  <si>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</si>
  <si>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</si>
  <si>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</si>
  <si>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</si>
  <si>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</si>
  <si>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</si>
  <si>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</si>
  <si>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</si>
  <si>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</si>
  <si>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</si>
  <si>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</si>
  <si>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</si>
  <si>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</si>
  <si>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</si>
  <si>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</si>
  <si>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</si>
  <si>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</si>
  <si>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</si>
  <si>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</si>
  <si>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</si>
  <si>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</si>
  <si>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</si>
  <si>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</si>
  <si>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</si>
  <si>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</si>
  <si>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</si>
  <si>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</si>
  <si>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</si>
  <si>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</si>
  <si>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</si>
  <si>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</si>
  <si>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</si>
  <si>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</si>
  <si>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</si>
  <si>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</si>
  <si>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</si>
  <si>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</si>
  <si>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</si>
  <si>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</si>
  <si>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</si>
  <si>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</si>
  <si>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</si>
  <si>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</si>
  <si>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</si>
  <si>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</si>
  <si>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</si>
  <si>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</si>
  <si>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</si>
  <si>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</si>
  <si>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</si>
  <si>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</si>
  <si>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</si>
  <si>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</si>
  <si>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</si>
  <si>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</si>
  <si>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</si>
  <si>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</si>
  <si>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</si>
  <si>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</si>
  <si>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</si>
  <si>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</si>
  <si>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</si>
  <si>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</si>
  <si>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</si>
  <si>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</si>
  <si>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</si>
  <si>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</si>
  <si>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</si>
  <si>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</si>
  <si>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</si>
  <si>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</si>
  <si>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</si>
  <si>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</si>
  <si>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</si>
  <si>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</si>
  <si>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</si>
  <si>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</si>
  <si>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</si>
  <si>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</si>
  <si>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</si>
  <si>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</si>
  <si>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</si>
  <si>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</si>
  <si>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</si>
  <si>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</si>
  <si>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</si>
  <si>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</si>
  <si>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</si>
  <si>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</si>
  <si>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</si>
  <si>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</si>
  <si>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</si>
  <si>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</si>
  <si>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</si>
  <si>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</si>
  <si>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</si>
  <si>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</si>
  <si>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</si>
  <si>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</si>
  <si>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</si>
  <si>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</si>
  <si>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</si>
  <si>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</si>
  <si>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</si>
  <si>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</si>
  <si>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</si>
  <si>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</si>
  <si>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</si>
  <si>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</si>
  <si>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</si>
  <si>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</si>
  <si>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</si>
  <si>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</si>
  <si>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</si>
  <si>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</si>
  <si>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</si>
  <si>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</si>
  <si>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</si>
  <si>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</si>
  <si>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</si>
  <si>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</si>
  <si>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</si>
  <si>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</si>
  <si>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</si>
  <si>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</si>
  <si>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</si>
  <si>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</si>
  <si>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</si>
  <si>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</si>
  <si>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</si>
  <si>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</si>
  <si>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</si>
  <si>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</si>
  <si>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</si>
  <si>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</si>
  <si>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</si>
  <si>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</si>
  <si>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</si>
  <si>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</si>
  <si>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</si>
  <si>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</si>
  <si>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</si>
  <si>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</si>
  <si>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</si>
  <si>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</si>
  <si>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</si>
  <si>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</si>
  <si>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</si>
  <si>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</si>
  <si>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</si>
  <si>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</si>
  <si>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</si>
  <si>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</si>
  <si>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</si>
  <si>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</si>
  <si>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</si>
  <si>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</si>
  <si>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</si>
  <si>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</si>
  <si>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</si>
  <si>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</si>
  <si>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</si>
  <si>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</si>
  <si>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</si>
  <si>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</si>
  <si>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</si>
  <si>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</si>
  <si>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</si>
  <si>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</si>
  <si>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</si>
  <si>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</si>
  <si>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</si>
  <si>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</si>
  <si>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</si>
  <si>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</si>
  <si>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</si>
  <si>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</si>
  <si>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</si>
  <si>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</si>
  <si>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</si>
  <si>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</si>
  <si>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</si>
  <si>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</si>
  <si>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</si>
  <si>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</si>
  <si>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</si>
  <si>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</si>
  <si>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</si>
  <si>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</si>
  <si>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</si>
  <si>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</si>
  <si>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</si>
  <si>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</si>
  <si>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</si>
  <si>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</si>
  <si>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</si>
  <si>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</si>
  <si>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</si>
  <si>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</si>
  <si>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</si>
  <si>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</si>
  <si>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</si>
  <si>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</si>
  <si>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</si>
  <si>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</si>
  <si>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</si>
  <si>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</si>
  <si>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</si>
  <si>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</si>
  <si>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</si>
  <si>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</si>
  <si>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</si>
  <si>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</si>
  <si>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</si>
  <si>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</si>
  <si>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</si>
  <si>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</si>
  <si>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</si>
  <si>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</si>
  <si>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</si>
  <si>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</si>
  <si>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</si>
  <si>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</si>
  <si>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</si>
  <si>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</si>
  <si>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</si>
  <si>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</si>
  <si>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</si>
  <si>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</si>
  <si>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</si>
  <si>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</si>
  <si>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</si>
  <si>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</si>
  <si>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</si>
  <si>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</si>
  <si>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</si>
  <si>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</si>
  <si>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</si>
  <si>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</si>
  <si>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</si>
  <si>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</si>
  <si>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</si>
  <si>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</si>
  <si>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</si>
  <si>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</si>
  <si>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</si>
  <si>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</si>
  <si>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</si>
  <si>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</si>
  <si>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</si>
  <si>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</si>
  <si>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</si>
  <si>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</si>
  <si>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</si>
  <si>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</si>
  <si>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</si>
  <si>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</si>
  <si>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</si>
  <si>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</si>
  <si>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</si>
  <si>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</si>
  <si>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</si>
  <si>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</si>
  <si>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</si>
  <si>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</si>
  <si>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</si>
  <si>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</si>
  <si>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</si>
  <si>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</si>
  <si>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</si>
  <si>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</si>
  <si>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</si>
  <si>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</si>
  <si>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</si>
  <si>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</si>
  <si>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</si>
  <si>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</si>
  <si>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</si>
  <si>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</si>
  <si>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</si>
  <si>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</si>
  <si>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</si>
  <si>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</si>
  <si>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</si>
  <si>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</si>
  <si>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</si>
  <si>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</si>
  <si>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</si>
  <si>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</si>
  <si>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</si>
  <si>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</si>
  <si>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</si>
  <si>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</si>
  <si>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</si>
  <si>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</si>
  <si>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</si>
  <si>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</si>
  <si>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</si>
  <si>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</si>
  <si>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</si>
  <si>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</si>
  <si>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</si>
  <si>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</si>
  <si>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</si>
  <si>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</si>
  <si>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</si>
  <si>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</si>
  <si>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</si>
  <si>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</si>
  <si>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</si>
  <si>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</si>
  <si>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</si>
  <si>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</si>
  <si>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</si>
  <si>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</si>
  <si>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</si>
  <si>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</si>
  <si>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</si>
  <si>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</si>
  <si>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</si>
  <si>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</si>
  <si>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</si>
  <si>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</si>
  <si>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</si>
  <si>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</si>
  <si>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</si>
  <si>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</si>
  <si>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</si>
  <si>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</si>
  <si>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</si>
  <si>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</si>
  <si>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</si>
  <si>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</si>
  <si>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</si>
  <si>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</si>
  <si>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</si>
  <si>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</si>
  <si>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</si>
  <si>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</si>
  <si>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</si>
  <si>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</si>
  <si>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</si>
  <si>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</si>
  <si>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</si>
  <si>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</si>
  <si>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</si>
  <si>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</si>
  <si>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</si>
  <si>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</si>
  <si>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</si>
  <si>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</si>
  <si>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</si>
  <si>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</si>
  <si>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</si>
  <si>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</si>
  <si>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</si>
  <si>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</si>
  <si>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</si>
  <si>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</si>
  <si>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</si>
  <si>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</si>
  <si>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</si>
  <si>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</si>
  <si>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</si>
  <si>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</si>
  <si>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</si>
  <si>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</si>
  <si>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</si>
  <si>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</si>
  <si>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</si>
  <si>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</si>
  <si>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</si>
  <si>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</si>
  <si>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</si>
  <si>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</si>
  <si>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</si>
  <si>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</si>
  <si>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</si>
  <si>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</si>
  <si>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</si>
  <si>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</si>
  <si>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</si>
  <si>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</si>
  <si>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</si>
  <si>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</si>
  <si>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</si>
  <si>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</si>
  <si>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</si>
  <si>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</si>
  <si>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</si>
  <si>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</si>
  <si>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</si>
  <si>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</si>
  <si>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</si>
  <si>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</si>
  <si>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</si>
  <si>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</si>
  <si>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</si>
  <si>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</si>
  <si>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</si>
  <si>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</si>
  <si>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</si>
  <si>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</si>
  <si>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</si>
  <si>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</si>
  <si>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</si>
  <si>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</si>
  <si>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</si>
  <si>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</si>
  <si>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</si>
  <si>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</si>
  <si>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</si>
  <si>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</si>
  <si>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</si>
  <si>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</si>
  <si>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</si>
  <si>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</si>
  <si>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</si>
  <si>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</si>
  <si>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</si>
  <si>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</si>
  <si>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</si>
  <si>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</si>
  <si>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</si>
  <si>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</si>
  <si>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</si>
  <si>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</si>
  <si>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</si>
  <si>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</si>
  <si>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</si>
  <si>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</si>
  <si>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</si>
  <si>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</si>
  <si>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</si>
  <si>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</si>
  <si>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</si>
  <si>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</si>
  <si>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</si>
  <si>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</si>
  <si>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</si>
  <si>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</si>
  <si>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</si>
  <si>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</si>
  <si>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</si>
  <si>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</si>
  <si>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</si>
  <si>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</si>
  <si>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</si>
  <si>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</si>
  <si>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</si>
  <si>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</si>
  <si>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</si>
  <si>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</si>
  <si>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</si>
  <si>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</si>
  <si>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</si>
  <si>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</si>
  <si>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</si>
  <si>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</si>
  <si>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</si>
  <si>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</si>
  <si>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</si>
  <si>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</si>
  <si>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</si>
  <si>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</si>
  <si>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</si>
  <si>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</si>
  <si>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</si>
  <si>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</si>
  <si>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</si>
  <si>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</si>
  <si>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</si>
  <si>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</si>
  <si>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</si>
  <si>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</si>
  <si>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</si>
  <si>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</si>
  <si>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</si>
  <si>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</si>
  <si>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</si>
  <si>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</si>
  <si>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</si>
  <si>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</si>
  <si>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</si>
  <si>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</si>
  <si>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</si>
  <si>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</si>
  <si>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</si>
  <si>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</si>
  <si>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</si>
  <si>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</si>
  <si>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</si>
  <si>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</si>
  <si>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</si>
  <si>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</si>
  <si>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</si>
  <si>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</si>
  <si>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</si>
  <si>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</si>
  <si>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</si>
  <si>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</si>
  <si>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</si>
  <si>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</si>
  <si>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</si>
  <si>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</si>
  <si>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</si>
  <si>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</si>
  <si>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</si>
  <si>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</si>
  <si>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</si>
  <si>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</si>
  <si>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</si>
  <si>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</si>
  <si>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</si>
  <si>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</si>
  <si>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</si>
  <si>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</si>
  <si>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</si>
  <si>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</si>
  <si>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</si>
  <si>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</si>
  <si>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</si>
  <si>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</si>
  <si>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</si>
  <si>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</si>
  <si>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</si>
  <si>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</si>
  <si>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</si>
  <si>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</si>
  <si>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</si>
  <si>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</si>
  <si>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</si>
  <si>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</si>
  <si>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</si>
  <si>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</si>
  <si>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</si>
  <si>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</si>
  <si>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</si>
  <si>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</si>
  <si>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</si>
  <si>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</si>
  <si>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</si>
  <si>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</si>
  <si>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</si>
  <si>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</si>
  <si>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</si>
  <si>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</si>
  <si>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</si>
  <si>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</si>
  <si>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</si>
  <si>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</si>
  <si>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</si>
  <si>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</si>
  <si>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</si>
  <si>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</si>
  <si>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</si>
  <si>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</si>
  <si>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</si>
  <si>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</si>
  <si>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</si>
  <si>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</si>
  <si>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</si>
  <si>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</si>
  <si>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</si>
  <si>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</si>
  <si>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</si>
  <si>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</si>
  <si>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</si>
  <si>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</si>
  <si>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</si>
  <si>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</si>
  <si>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</si>
  <si>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</si>
  <si>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</si>
  <si>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</si>
  <si>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</si>
  <si>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</si>
  <si>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</si>
  <si>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</si>
  <si>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</si>
  <si>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</si>
  <si>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</si>
  <si>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</si>
  <si>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</si>
  <si>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</si>
  <si>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</si>
  <si>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</si>
  <si>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</si>
  <si>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</si>
  <si>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</si>
  <si>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</si>
  <si>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</si>
  <si>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</si>
  <si>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</si>
  <si>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</si>
  <si>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</si>
  <si>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</si>
  <si>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</si>
  <si>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</si>
  <si>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</si>
  <si>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</si>
  <si>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</si>
  <si>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</si>
  <si>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</si>
  <si>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</si>
  <si>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</si>
  <si>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</si>
  <si>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</si>
  <si>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</si>
  <si>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</si>
  <si>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</si>
  <si>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</si>
  <si>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</si>
  <si>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</si>
  <si>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</si>
  <si>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</si>
  <si>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</si>
  <si>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</si>
  <si>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</si>
  <si>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</si>
  <si>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</si>
  <si>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</si>
  <si>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</si>
  <si>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</si>
  <si>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</si>
  <si>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</si>
  <si>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</si>
  <si>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</si>
  <si>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</si>
  <si>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</si>
  <si>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</si>
  <si>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</si>
  <si>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</si>
  <si>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</si>
  <si>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</si>
  <si>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</si>
  <si>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</si>
  <si>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</si>
  <si>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</si>
  <si>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</si>
  <si>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</si>
  <si>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</si>
  <si>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</si>
  <si>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</si>
  <si>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</si>
  <si>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</si>
  <si>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</si>
  <si>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</si>
  <si>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</si>
  <si>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</si>
  <si>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</si>
  <si>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</si>
  <si>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</si>
  <si>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</si>
  <si>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</si>
  <si>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</si>
  <si>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</si>
  <si>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</si>
  <si>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</si>
  <si>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</si>
  <si>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</si>
  <si>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</si>
  <si>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</si>
  <si>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</si>
  <si>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</si>
  <si>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</si>
  <si>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</si>
  <si>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</si>
  <si>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</si>
  <si>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</si>
  <si>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</si>
  <si>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</si>
  <si>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</si>
  <si>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</si>
  <si>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</si>
  <si>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</si>
  <si>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</si>
  <si>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</si>
  <si>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</si>
  <si>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</si>
  <si>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</si>
  <si>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</si>
  <si>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</si>
  <si>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</si>
  <si>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</si>
  <si>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</si>
  <si>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</si>
  <si>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</si>
  <si>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</si>
  <si>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</si>
  <si>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</si>
  <si>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</si>
  <si>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</si>
  <si>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</si>
  <si>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</si>
  <si>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</si>
  <si>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</si>
  <si>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</si>
  <si>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</si>
  <si>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</si>
  <si>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</si>
  <si>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</si>
  <si>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</si>
  <si>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</si>
  <si>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</si>
  <si>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</si>
  <si>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</si>
  <si>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</si>
  <si>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</si>
  <si>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</si>
  <si>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</si>
  <si>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</si>
  <si>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</si>
  <si>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</si>
  <si>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</si>
  <si>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</si>
  <si>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</si>
  <si>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</si>
  <si>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</si>
  <si>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</si>
  <si>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</si>
  <si>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</si>
  <si>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</si>
  <si>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</si>
  <si>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</si>
  <si>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</si>
  <si>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</si>
  <si>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</si>
  <si>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</si>
  <si>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</si>
  <si>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</si>
  <si>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</si>
  <si>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</si>
  <si>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</si>
  <si>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</si>
  <si>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</si>
  <si>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</si>
  <si>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</si>
  <si>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</si>
  <si>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</si>
  <si>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</si>
  <si>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</si>
  <si>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</si>
  <si>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</si>
  <si>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</si>
  <si>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</si>
  <si>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</si>
  <si>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</si>
  <si>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</si>
  <si>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</si>
  <si>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</si>
  <si>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</si>
  <si>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</si>
  <si>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</si>
  <si>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</si>
  <si>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</si>
  <si>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</si>
  <si>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</si>
  <si>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</si>
  <si>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</si>
  <si>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</si>
  <si>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</si>
  <si>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</si>
  <si>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</si>
  <si>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</si>
  <si>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</si>
  <si>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</si>
  <si>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</si>
  <si>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</si>
  <si>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</si>
  <si>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</si>
  <si>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</si>
  <si>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</si>
  <si>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</si>
  <si>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</si>
  <si>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</si>
  <si>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</si>
  <si>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</si>
  <si>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</si>
  <si>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</si>
  <si>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</si>
  <si>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</si>
  <si>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</si>
  <si>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</si>
  <si>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</si>
  <si>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</si>
  <si>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</si>
  <si>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</si>
  <si>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</si>
  <si>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</si>
  <si>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</si>
  <si>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</si>
  <si>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</si>
  <si>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</si>
  <si>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</si>
  <si>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</si>
  <si>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</si>
  <si>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</si>
  <si>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</si>
  <si>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</si>
  <si>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</si>
  <si>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</si>
  <si>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</si>
  <si>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</si>
  <si>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</si>
  <si>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</si>
  <si>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</si>
  <si>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</si>
  <si>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</si>
  <si>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</si>
  <si>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</si>
  <si>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</si>
  <si>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</si>
  <si>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</si>
  <si>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</si>
  <si>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</si>
  <si>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</si>
  <si>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</si>
  <si>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</si>
  <si>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</si>
  <si>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</si>
  <si>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</si>
  <si>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</si>
  <si>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</si>
  <si>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</si>
  <si>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</si>
  <si>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</si>
  <si>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</si>
  <si>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</si>
  <si>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</si>
  <si>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</si>
  <si>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</si>
  <si>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</si>
  <si>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</si>
  <si>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</si>
  <si>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</si>
  <si>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</si>
  <si>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</si>
  <si>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</si>
  <si>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</si>
  <si>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</si>
  <si>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</si>
  <si>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</si>
  <si>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</si>
  <si>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</si>
  <si>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</si>
  <si>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</si>
  <si>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</si>
  <si>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</si>
  <si>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</si>
  <si>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</si>
  <si>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</si>
  <si>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</si>
  <si>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</si>
  <si>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</si>
  <si>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</si>
  <si>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</si>
  <si>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</si>
  <si>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</si>
  <si>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</si>
  <si>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</si>
  <si>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</si>
  <si>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</si>
  <si>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</si>
  <si>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</si>
  <si>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</si>
  <si>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</si>
  <si>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</si>
  <si>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</si>
  <si>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</si>
  <si>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</si>
  <si>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</si>
  <si>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</si>
  <si>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</si>
  <si>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</si>
  <si>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</si>
  <si>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</si>
  <si>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</si>
  <si>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</si>
  <si>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</si>
  <si>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</si>
  <si>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</si>
  <si>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</si>
  <si>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</si>
  <si>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</si>
  <si>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</si>
  <si>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</si>
  <si>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</si>
  <si>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</si>
  <si>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</si>
  <si>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</si>
  <si>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</si>
  <si>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</si>
  <si>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</si>
  <si>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</si>
  <si>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</si>
  <si>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</si>
  <si>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</si>
  <si>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</si>
  <si>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</si>
  <si>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</si>
  <si>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</si>
  <si>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</si>
  <si>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</si>
  <si>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</si>
  <si>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</si>
  <si>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</si>
  <si>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</si>
  <si>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</si>
  <si>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</si>
  <si>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</si>
  <si>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</si>
  <si>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</si>
  <si>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</si>
  <si>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</si>
  <si>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</si>
  <si>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</si>
  <si>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</si>
  <si>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</si>
  <si>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</si>
  <si>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</si>
  <si>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</si>
  <si>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</si>
  <si>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</si>
  <si>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</si>
  <si>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</si>
  <si>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</si>
  <si>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</si>
  <si>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</si>
  <si>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</si>
  <si>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</si>
  <si>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</si>
  <si>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</si>
  <si>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</si>
  <si>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</si>
  <si>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</si>
  <si>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</si>
  <si>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</si>
  <si>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</si>
  <si>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</si>
  <si>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</si>
  <si>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</si>
  <si>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</si>
  <si>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</si>
  <si>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</si>
  <si>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</si>
  <si>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</si>
  <si>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</si>
  <si>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</si>
  <si>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</si>
  <si>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</si>
  <si>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</si>
  <si>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</si>
  <si>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</si>
  <si>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</si>
  <si>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</si>
  <si>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</si>
  <si>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</si>
  <si>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</si>
  <si>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</si>
  <si>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</si>
  <si>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</si>
  <si>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</si>
  <si>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</si>
  <si>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</si>
  <si>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</si>
  <si>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</si>
  <si>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</si>
  <si>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</si>
  <si>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</si>
  <si>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</si>
  <si>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</si>
  <si>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</si>
  <si>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</si>
  <si>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</si>
  <si>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</si>
  <si>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</si>
  <si>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</si>
  <si>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</si>
  <si>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</si>
  <si>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</si>
  <si>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</si>
  <si>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</si>
  <si>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</si>
  <si>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</si>
  <si>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</si>
  <si>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</si>
  <si>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</si>
  <si>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</si>
  <si>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</si>
  <si>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</si>
  <si>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</si>
  <si>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</si>
  <si>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</si>
  <si>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</si>
  <si>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</si>
  <si>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</si>
  <si>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</si>
  <si>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</si>
  <si>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</si>
  <si>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</si>
  <si>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</si>
  <si>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</si>
  <si>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</si>
  <si>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</si>
  <si>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</si>
  <si>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</si>
  <si>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</si>
  <si>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</si>
  <si>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</si>
  <si>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</si>
  <si>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</si>
  <si>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</si>
  <si>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</si>
  <si>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</si>
  <si>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</si>
  <si>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</si>
  <si>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</si>
  <si>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</si>
  <si>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</si>
  <si>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</si>
  <si>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</si>
  <si>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</si>
  <si>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</si>
  <si>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</si>
  <si>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</si>
  <si>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</si>
  <si>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</si>
  <si>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</si>
  <si>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</si>
  <si>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</si>
  <si>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</si>
  <si>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</si>
  <si>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</si>
  <si>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</si>
  <si>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</si>
  <si>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</si>
  <si>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</si>
  <si>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</si>
  <si>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</si>
  <si>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</si>
  <si>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</si>
  <si>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</si>
  <si>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</si>
  <si>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</si>
  <si>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</si>
  <si>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</si>
  <si>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</si>
  <si>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</si>
  <si>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</si>
  <si>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</si>
  <si>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</si>
  <si>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</si>
  <si>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</si>
  <si>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</si>
  <si>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</si>
  <si>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</si>
  <si>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</si>
  <si>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</si>
  <si>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</si>
  <si>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</si>
  <si>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</si>
  <si>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</si>
  <si>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</si>
  <si>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</si>
  <si>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</si>
  <si>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</si>
  <si>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</si>
  <si>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</si>
  <si>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</si>
  <si>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</si>
  <si>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</si>
  <si>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</si>
  <si>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</si>
  <si>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</si>
  <si>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</si>
  <si>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</si>
  <si>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</si>
  <si>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</si>
  <si>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</si>
  <si>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</si>
  <si>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</si>
  <si>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</si>
  <si>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</si>
  <si>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</si>
  <si>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</si>
  <si>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</si>
  <si>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</si>
  <si>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</si>
  <si>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</si>
  <si>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</si>
  <si>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</si>
  <si>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</si>
  <si>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</si>
  <si>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</si>
  <si>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</si>
  <si>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</si>
  <si>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</si>
  <si>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</si>
  <si>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</si>
  <si>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</si>
  <si>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</si>
  <si>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</si>
  <si>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</si>
  <si>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</si>
  <si>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</si>
  <si>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</si>
  <si>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</si>
  <si>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</si>
  <si>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</si>
  <si>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</si>
  <si>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</si>
  <si>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</si>
  <si>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</si>
  <si>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</si>
  <si>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</si>
  <si>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</si>
  <si>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</si>
  <si>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</si>
  <si>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</si>
  <si>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</si>
  <si>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</si>
  <si>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</si>
  <si>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</si>
  <si>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</si>
  <si>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</si>
  <si>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</si>
  <si>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</si>
  <si>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</si>
  <si>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</si>
  <si>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</si>
  <si>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</si>
  <si>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</si>
  <si>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</si>
  <si>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</si>
  <si>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</si>
  <si>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</si>
  <si>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</si>
  <si>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</si>
  <si>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</si>
  <si>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</si>
  <si>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</si>
  <si>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</si>
  <si>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</si>
  <si>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</si>
  <si>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</si>
  <si>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</si>
  <si>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</si>
  <si>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</si>
  <si>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</si>
  <si>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</si>
  <si>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</si>
  <si>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</si>
  <si>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</si>
  <si>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</si>
  <si>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</si>
  <si>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</si>
  <si>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</si>
  <si>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</si>
  <si>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</si>
  <si>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</si>
  <si>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</si>
  <si>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</si>
  <si>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</si>
  <si>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</si>
  <si>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</si>
  <si>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</si>
  <si>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</si>
  <si>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</si>
  <si>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</si>
  <si>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</si>
  <si>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</si>
  <si>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</si>
  <si>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</si>
  <si>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</si>
  <si>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</si>
  <si>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</si>
  <si>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</si>
  <si>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</si>
  <si>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</si>
  <si>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</si>
  <si>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</si>
  <si>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</si>
  <si>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</si>
  <si>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</si>
  <si>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</si>
  <si>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</si>
  <si>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</si>
  <si>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</si>
  <si>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</si>
  <si>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</si>
  <si>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</si>
  <si>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</si>
  <si>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</si>
  <si>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</si>
  <si>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</si>
  <si>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</si>
  <si>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</si>
  <si>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</si>
  <si>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</si>
  <si>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</si>
  <si>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</si>
  <si>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</si>
  <si>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</si>
  <si>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</si>
  <si>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</si>
  <si>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</si>
  <si>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</si>
  <si>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</si>
  <si>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</si>
  <si>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</si>
  <si>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</si>
  <si>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</si>
  <si>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</si>
  <si>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</si>
  <si>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</si>
  <si>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</si>
  <si>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</si>
  <si>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</si>
  <si>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</si>
  <si>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</si>
  <si>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</si>
  <si>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</si>
  <si>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</si>
  <si>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</si>
  <si>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</si>
  <si>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</si>
  <si>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</si>
  <si>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</si>
  <si>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</si>
  <si>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</si>
  <si>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</si>
  <si>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</si>
  <si>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</si>
  <si>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</si>
  <si>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</si>
  <si>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</si>
  <si>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</si>
  <si>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</si>
  <si>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</si>
  <si>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</si>
  <si>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</si>
  <si>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</si>
  <si>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</si>
  <si>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</si>
  <si>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</si>
  <si>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</si>
  <si>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</si>
  <si>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</si>
  <si>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</si>
  <si>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</si>
  <si>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</si>
  <si>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</si>
  <si>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</si>
  <si>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</si>
  <si>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</si>
  <si>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</si>
  <si>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</si>
  <si>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</si>
  <si>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</si>
  <si>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</si>
  <si>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</si>
  <si>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</si>
  <si>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</si>
  <si>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</si>
  <si>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</si>
  <si>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</si>
  <si>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</si>
  <si>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</si>
  <si>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</si>
  <si>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</si>
  <si>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</si>
  <si>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</si>
  <si>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</si>
  <si>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</si>
  <si>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</si>
  <si>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</si>
  <si>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</si>
  <si>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</si>
  <si>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</si>
  <si>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</si>
  <si>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</si>
  <si>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</si>
  <si>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</si>
  <si>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</si>
  <si>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</si>
  <si>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</si>
  <si>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</si>
  <si>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</si>
  <si>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</si>
  <si>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</si>
  <si>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</si>
  <si>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</si>
  <si>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</si>
  <si>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</si>
  <si>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</si>
  <si>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</si>
  <si>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</si>
  <si>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</si>
  <si>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</si>
  <si>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</si>
  <si>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</si>
  <si>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</si>
  <si>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</si>
  <si>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</si>
  <si>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</si>
  <si>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</si>
  <si>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</si>
  <si>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</si>
  <si>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</si>
  <si>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</si>
  <si>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</si>
  <si>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</si>
  <si>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</si>
  <si>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</si>
  <si>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</si>
  <si>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</si>
  <si>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</si>
  <si>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</si>
  <si>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</si>
  <si>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</si>
  <si>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</si>
  <si>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</si>
  <si>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</si>
  <si>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</si>
  <si>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</si>
  <si>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</si>
  <si>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</si>
  <si>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</si>
  <si>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</si>
  <si>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</si>
  <si>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</si>
  <si>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</si>
  <si>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</si>
  <si>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</si>
  <si>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</si>
  <si>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</si>
  <si>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</si>
  <si>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</si>
  <si>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</si>
  <si>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</si>
  <si>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</si>
  <si>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</si>
  <si>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</si>
  <si>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</si>
  <si>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</si>
  <si>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</si>
  <si>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</si>
  <si>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</si>
  <si>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</si>
  <si>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</si>
  <si>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</si>
  <si>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</si>
  <si>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</si>
  <si>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</si>
  <si>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</si>
  <si>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</si>
  <si>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</si>
  <si>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</si>
  <si>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</si>
  <si>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</si>
  <si>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</si>
  <si>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</si>
  <si>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</si>
  <si>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</si>
  <si>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</si>
  <si>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</si>
  <si>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</si>
  <si>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</si>
  <si>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</si>
  <si>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</si>
  <si>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</si>
  <si>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</si>
  <si>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</si>
  <si>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</si>
  <si>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</si>
  <si>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</si>
  <si>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</si>
  <si>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</si>
  <si>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</si>
  <si>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</si>
  <si>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</si>
  <si>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</si>
  <si>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</si>
  <si>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</si>
  <si>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</si>
  <si>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</si>
  <si>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</si>
  <si>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</si>
  <si>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</si>
  <si>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</si>
  <si>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</si>
  <si>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</si>
  <si>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</si>
  <si>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</si>
  <si>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</si>
  <si>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</si>
  <si>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</si>
  <si>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</si>
  <si>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</si>
  <si>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</si>
  <si>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</si>
  <si>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</si>
  <si>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</si>
  <si>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</si>
  <si>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</si>
  <si>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</si>
  <si>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</si>
  <si>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</si>
  <si>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</si>
  <si>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</si>
  <si>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</si>
  <si>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</si>
  <si>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</si>
  <si>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</si>
  <si>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</si>
  <si>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</si>
  <si>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</si>
  <si>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</si>
  <si>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</si>
  <si>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</si>
  <si>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</si>
  <si>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</si>
  <si>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</si>
  <si>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</si>
  <si>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</si>
  <si>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</si>
  <si>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</si>
  <si>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</si>
  <si>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</si>
  <si>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</si>
  <si>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</si>
  <si>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</si>
  <si>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</si>
  <si>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</si>
  <si>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</si>
  <si>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</si>
  <si>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</si>
  <si>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</si>
  <si>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</si>
  <si>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</si>
  <si>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</si>
  <si>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</si>
  <si>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</si>
  <si>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</si>
  <si>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</si>
  <si>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</si>
  <si>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</si>
  <si>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</si>
  <si>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</si>
  <si>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</si>
  <si>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</si>
  <si>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</si>
  <si>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</si>
  <si>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</si>
  <si>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</si>
  <si>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</si>
  <si>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</si>
  <si>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</si>
  <si>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</si>
  <si>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</si>
  <si>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</si>
  <si>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</si>
  <si>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</si>
  <si>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</si>
  <si>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</si>
  <si>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</si>
  <si>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</si>
  <si>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</si>
  <si>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</si>
  <si>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</si>
  <si>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</si>
  <si>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</si>
  <si>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</si>
  <si>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</si>
  <si>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</si>
  <si>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</si>
  <si>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</si>
  <si>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</si>
  <si>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</si>
  <si>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</si>
  <si>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</si>
  <si>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</si>
  <si>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</si>
  <si>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</si>
  <si>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</si>
  <si>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</si>
  <si>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</si>
  <si>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</si>
  <si>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</si>
  <si>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</si>
  <si>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</si>
  <si>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</si>
  <si>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</si>
  <si>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</si>
  <si>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</si>
  <si>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</si>
  <si>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</si>
  <si>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</si>
  <si>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</si>
  <si>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</si>
  <si>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</si>
  <si>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</si>
  <si>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</si>
  <si>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</si>
  <si>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</si>
  <si>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</si>
  <si>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</si>
  <si>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</si>
  <si>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</si>
  <si>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</si>
  <si>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</si>
  <si>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</si>
  <si>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</si>
  <si>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</si>
  <si>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</si>
  <si>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</si>
  <si>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</si>
  <si>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</si>
  <si>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</si>
  <si>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</si>
  <si>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</si>
  <si>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</si>
  <si>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</si>
  <si>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</si>
  <si>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</si>
  <si>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</si>
  <si>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</si>
  <si>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</si>
  <si>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</si>
  <si>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</si>
  <si>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</si>
  <si>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</si>
  <si>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</si>
  <si>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</si>
  <si>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</si>
  <si>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</si>
  <si>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</si>
  <si>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</si>
  <si>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</si>
  <si>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</si>
  <si>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</si>
  <si>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</si>
  <si>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</si>
  <si>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</si>
  <si>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</si>
  <si>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</si>
  <si>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</si>
  <si>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</si>
  <si>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</si>
  <si>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</si>
  <si>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</si>
  <si>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</si>
  <si>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</si>
  <si>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</si>
  <si>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</si>
  <si>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</si>
  <si>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</si>
  <si>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</si>
  <si>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</si>
  <si>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</si>
  <si>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</si>
  <si>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</si>
  <si>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</si>
  <si>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</si>
  <si>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</si>
  <si>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</si>
  <si>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</si>
  <si>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</si>
  <si>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</si>
  <si>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</si>
  <si>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</si>
  <si>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</si>
  <si>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</si>
  <si>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</si>
  <si>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</si>
  <si>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</si>
  <si>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</si>
  <si>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</si>
  <si>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</si>
  <si>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</si>
  <si>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</si>
  <si>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</si>
  <si>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</si>
  <si>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</si>
  <si>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</si>
  <si>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</si>
  <si>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</si>
  <si>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</si>
  <si>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</si>
  <si>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</si>
  <si>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</si>
  <si>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</si>
  <si>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</si>
  <si>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</si>
  <si>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</si>
  <si>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</si>
  <si>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</si>
  <si>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</si>
  <si>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</si>
  <si>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</si>
  <si>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</si>
  <si>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</si>
  <si>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</si>
  <si>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</si>
  <si>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</si>
  <si>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</si>
  <si>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</si>
  <si>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</si>
  <si>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</si>
  <si>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</si>
  <si>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</si>
  <si>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</si>
  <si>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</si>
  <si>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</si>
  <si>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</si>
  <si>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</si>
  <si>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</si>
  <si>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</si>
  <si>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</si>
  <si>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</si>
  <si>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</si>
  <si>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</si>
  <si>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</si>
  <si>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</si>
  <si>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</si>
  <si>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</si>
  <si>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</si>
  <si>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</si>
  <si>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</si>
  <si>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</si>
  <si>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</si>
  <si>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</si>
  <si>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</si>
  <si>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</si>
  <si>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</si>
  <si>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</si>
  <si>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</si>
  <si>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</si>
  <si>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</si>
  <si>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</si>
  <si>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</si>
  <si>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</si>
  <si>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</si>
  <si>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</si>
  <si>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</si>
  <si>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</si>
  <si>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</si>
  <si>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</si>
  <si>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</si>
  <si>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</si>
  <si>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</si>
  <si>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</si>
  <si>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</si>
  <si>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</si>
  <si>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</si>
  <si>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</si>
  <si>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</si>
  <si>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</si>
  <si>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</si>
  <si>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</si>
  <si>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</si>
  <si>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</si>
  <si>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</si>
  <si>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</si>
  <si>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</si>
  <si>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</si>
  <si>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</si>
  <si>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</si>
  <si>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</si>
  <si>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</si>
  <si>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</si>
  <si>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</si>
  <si>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</si>
  <si>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</si>
  <si>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</si>
  <si>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</si>
  <si>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</si>
  <si>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</si>
  <si>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</si>
  <si>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</si>
  <si>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</si>
  <si>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</si>
  <si>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</si>
  <si>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</si>
  <si>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</si>
  <si>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</si>
  <si>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</si>
  <si>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</si>
  <si>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</si>
  <si>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</si>
  <si>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</si>
  <si>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</si>
  <si>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</si>
  <si>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</si>
  <si>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</si>
  <si>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</si>
  <si>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</si>
  <si>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</si>
  <si>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</si>
  <si>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</si>
  <si>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</si>
  <si>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</si>
  <si>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</si>
  <si>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</si>
  <si>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</si>
  <si>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</si>
  <si>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</si>
  <si>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</si>
  <si>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</si>
  <si>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</si>
  <si>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</si>
  <si>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</si>
  <si>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</si>
  <si>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</si>
  <si>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</si>
  <si>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</si>
  <si>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</si>
  <si>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</si>
  <si>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</si>
  <si>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</si>
  <si>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</si>
  <si>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</si>
  <si>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</si>
  <si>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</si>
  <si>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</si>
  <si>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</si>
  <si>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</si>
  <si>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</si>
  <si>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</si>
  <si>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</si>
  <si>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</si>
  <si>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</si>
  <si>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</si>
  <si>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</si>
  <si>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</si>
  <si>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</si>
  <si>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</si>
  <si>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</si>
  <si>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</si>
  <si>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</si>
  <si>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</si>
  <si>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</si>
  <si>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</si>
  <si>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</si>
  <si>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</si>
  <si>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</si>
  <si>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</si>
  <si>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</si>
  <si>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</si>
  <si>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</si>
  <si>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</si>
  <si>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</si>
  <si>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</si>
  <si>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</si>
  <si>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</si>
  <si>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</si>
  <si>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</si>
  <si>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</si>
  <si>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</si>
  <si>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</si>
  <si>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</si>
  <si>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</si>
  <si>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</si>
  <si>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</si>
  <si>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</si>
  <si>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</si>
  <si>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</si>
  <si>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</si>
  <si>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</si>
  <si>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</si>
  <si>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</si>
  <si>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</si>
  <si>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</si>
  <si>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</si>
  <si>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</si>
  <si>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</si>
  <si>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</si>
  <si>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</si>
  <si>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</si>
  <si>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</si>
  <si>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</si>
  <si>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</si>
  <si>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</si>
  <si>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</si>
  <si>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</si>
  <si>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</si>
  <si>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</si>
  <si>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</si>
  <si>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</si>
  <si>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</si>
  <si>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</si>
  <si>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</si>
  <si>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</si>
  <si>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</si>
  <si>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</si>
  <si>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</si>
  <si>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</si>
  <si>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</si>
  <si>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</si>
  <si>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</si>
  <si>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</si>
  <si>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</si>
  <si>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</si>
  <si>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</si>
  <si>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</si>
  <si>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</si>
  <si>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</si>
  <si>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</si>
  <si>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</si>
  <si>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</si>
  <si>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</si>
  <si>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</si>
  <si>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</si>
  <si>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</si>
  <si>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</si>
  <si>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</si>
  <si>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</si>
  <si>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</si>
  <si>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</si>
  <si>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</si>
  <si>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</si>
  <si>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</si>
  <si>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</si>
  <si>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</si>
  <si>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</si>
  <si>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</si>
  <si>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</si>
  <si>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</si>
  <si>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</si>
  <si>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</si>
  <si>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</si>
  <si>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</si>
  <si>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</si>
  <si>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</si>
  <si>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</si>
  <si>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</si>
  <si>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</si>
  <si>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</si>
  <si>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</si>
  <si>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</si>
  <si>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</si>
  <si>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</si>
  <si>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</si>
  <si>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</si>
  <si>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</si>
  <si>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</si>
  <si>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</si>
  <si>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</si>
  <si>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</si>
  <si>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</si>
  <si>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</si>
  <si>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</si>
  <si>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</si>
  <si>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</si>
  <si>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</si>
  <si>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</si>
  <si>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</si>
  <si>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</si>
  <si>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</si>
  <si>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</si>
  <si>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</si>
  <si>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</si>
  <si>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</si>
  <si>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</si>
  <si>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</si>
  <si>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</si>
  <si>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</si>
  <si>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</si>
  <si>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</si>
  <si>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</si>
  <si>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</si>
  <si>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</si>
  <si>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</si>
  <si>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</si>
  <si>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</si>
  <si>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</si>
  <si>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</si>
  <si>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</si>
  <si>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</si>
  <si>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</si>
  <si>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</si>
  <si>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</si>
  <si>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</si>
  <si>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</si>
  <si>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</si>
  <si>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</si>
  <si>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</si>
  <si>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</si>
  <si>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</si>
  <si>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</si>
  <si>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</si>
  <si>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</si>
  <si>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</si>
  <si>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</si>
  <si>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</si>
  <si>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</si>
  <si>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</si>
  <si>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</si>
  <si>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</si>
  <si>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</si>
  <si>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</si>
  <si>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</si>
  <si>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</si>
  <si>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</si>
  <si>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</si>
  <si>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</si>
  <si>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</si>
  <si>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</si>
  <si>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</si>
  <si>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</si>
  <si>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</si>
  <si>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</si>
  <si>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</si>
  <si>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</si>
  <si>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</si>
  <si>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</si>
  <si>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</si>
  <si>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</si>
  <si>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</si>
  <si>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</si>
  <si>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</si>
  <si>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</si>
  <si>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</si>
  <si>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</si>
  <si>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</si>
  <si>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</si>
  <si>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</si>
  <si>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</si>
  <si>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</si>
  <si>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</si>
  <si>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</si>
  <si>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</si>
  <si>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</si>
  <si>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</si>
  <si>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</si>
  <si>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</si>
  <si>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</si>
  <si>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</si>
  <si>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</si>
  <si>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</si>
  <si>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</si>
  <si>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</si>
  <si>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</si>
  <si>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</si>
  <si>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</si>
  <si>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</si>
  <si>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</si>
  <si>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</si>
  <si>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</si>
  <si>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</si>
  <si>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</si>
  <si>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</si>
  <si>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</si>
  <si>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</si>
  <si>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</si>
  <si>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</si>
  <si>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</si>
  <si>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</si>
  <si>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</si>
  <si>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</si>
  <si>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</si>
  <si>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</si>
  <si>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</si>
  <si>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</si>
  <si>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</si>
  <si>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</si>
  <si>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</si>
  <si>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</si>
  <si>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</si>
  <si>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</si>
  <si>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</si>
  <si>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</si>
  <si>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</si>
  <si>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</si>
  <si>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</si>
  <si>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</si>
  <si>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</si>
  <si>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</si>
  <si>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</si>
  <si>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</si>
  <si>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</si>
  <si>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</si>
  <si>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</si>
  <si>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</si>
  <si>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</si>
  <si>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</si>
  <si>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</si>
  <si>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</si>
  <si>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</si>
  <si>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</si>
  <si>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</si>
  <si>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</si>
  <si>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</si>
  <si>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</si>
  <si>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</si>
  <si>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</si>
  <si>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</si>
  <si>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</si>
  <si>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</si>
  <si>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</si>
  <si>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</si>
  <si>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</si>
  <si>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</si>
  <si>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</si>
  <si>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</si>
  <si>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</si>
  <si>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</si>
  <si>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</si>
  <si>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</si>
  <si>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</si>
  <si>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</si>
  <si>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</si>
  <si>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</si>
  <si>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</si>
  <si>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</si>
  <si>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</si>
  <si>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</si>
  <si>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</si>
  <si>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</si>
  <si>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</si>
  <si>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</si>
  <si>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</si>
  <si>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</si>
  <si>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</si>
  <si>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</si>
  <si>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</si>
  <si>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</si>
  <si>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</si>
  <si>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</si>
  <si>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</si>
  <si>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</si>
  <si>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</si>
  <si>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</si>
  <si>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</si>
  <si>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</si>
  <si>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</si>
  <si>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</si>
  <si>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</si>
  <si>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</si>
  <si>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</si>
  <si>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</si>
  <si>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</si>
  <si>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</si>
  <si>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</si>
  <si>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</si>
  <si>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</si>
  <si>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</si>
  <si>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</si>
  <si>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</si>
  <si>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</si>
  <si>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</si>
  <si>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</si>
  <si>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</si>
  <si>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</si>
  <si>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</si>
  <si>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</si>
  <si>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</si>
  <si>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</si>
  <si>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</si>
  <si>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</si>
  <si>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</si>
  <si>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</si>
  <si>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</si>
  <si>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</si>
  <si>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</si>
  <si>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</si>
  <si>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</si>
  <si>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</si>
  <si>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</si>
  <si>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</si>
  <si>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</si>
  <si>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</si>
  <si>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</si>
  <si>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</si>
  <si>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</si>
  <si>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</si>
  <si>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</si>
  <si>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</si>
  <si>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</si>
  <si>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</si>
  <si>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</si>
  <si>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</si>
  <si>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</si>
  <si>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</si>
  <si>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</si>
  <si>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</si>
  <si>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</si>
  <si>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</si>
  <si>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</si>
  <si>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</si>
  <si>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</si>
  <si>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</si>
  <si>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</si>
  <si>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</si>
  <si>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</si>
  <si>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</si>
  <si>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</si>
  <si>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</si>
  <si>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</si>
  <si>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</si>
  <si>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</si>
  <si>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</si>
  <si>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</si>
  <si>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</si>
  <si>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</si>
  <si>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</si>
  <si>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</si>
  <si>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</si>
  <si>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</si>
  <si>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</si>
  <si>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</si>
  <si>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</si>
  <si>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</si>
  <si>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</si>
  <si>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</si>
  <si>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</si>
  <si>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</si>
  <si>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</si>
  <si>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</si>
  <si>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</si>
  <si>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</si>
  <si>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</si>
  <si>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</si>
  <si>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</si>
  <si>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</si>
  <si>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</si>
  <si>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</si>
  <si>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</si>
  <si>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</si>
  <si>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</si>
  <si>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</si>
  <si>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</si>
  <si>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</si>
  <si>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</si>
  <si>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</si>
  <si>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</si>
  <si>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</si>
  <si>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</si>
  <si>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</si>
  <si>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</si>
  <si>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</si>
  <si>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</si>
  <si>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</si>
  <si>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</si>
  <si>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</si>
  <si>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</si>
  <si>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</si>
  <si>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</si>
  <si>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</si>
  <si>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</si>
  <si>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</si>
  <si>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</si>
  <si>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</si>
  <si>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</si>
  <si>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</si>
  <si>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</si>
  <si>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</si>
  <si>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</si>
  <si>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</si>
  <si>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</si>
  <si>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</si>
  <si>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</si>
  <si>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</si>
  <si>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</si>
  <si>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</si>
  <si>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</si>
  <si>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</si>
  <si>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</si>
  <si>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</si>
  <si>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</si>
  <si>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</si>
  <si>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</si>
  <si>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</si>
  <si>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</si>
  <si>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</si>
  <si>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</si>
  <si>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</si>
  <si>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</si>
  <si>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</si>
  <si>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</si>
  <si>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</si>
  <si>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</si>
  <si>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</si>
  <si>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</si>
  <si>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</si>
  <si>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</si>
  <si>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</si>
  <si>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</si>
  <si>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</si>
  <si>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</si>
  <si>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</si>
  <si>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</si>
  <si>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</si>
  <si>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</si>
  <si>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</si>
  <si>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</si>
  <si>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</si>
  <si>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</si>
  <si>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</si>
  <si>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</si>
  <si>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</si>
  <si>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</si>
  <si>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</si>
  <si>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</si>
  <si>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</si>
  <si>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</si>
  <si>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</si>
  <si>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</si>
  <si>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</si>
  <si>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</si>
  <si>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</si>
  <si>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</si>
  <si>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</si>
  <si>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</si>
  <si>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</si>
  <si>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</si>
  <si>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</si>
  <si>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</si>
  <si>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</si>
  <si>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</si>
  <si>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</si>
  <si>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</si>
  <si>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</si>
  <si>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</si>
  <si>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</si>
  <si>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</si>
  <si>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</si>
  <si>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</si>
  <si>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</si>
  <si>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</si>
  <si>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</si>
  <si>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</si>
  <si>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</si>
  <si>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</si>
  <si>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</si>
  <si>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</si>
  <si>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</si>
  <si>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</si>
  <si>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</si>
  <si>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</si>
  <si>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</si>
  <si>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</si>
  <si>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</si>
  <si>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</si>
  <si>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</si>
  <si>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</si>
  <si>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</si>
  <si>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</si>
  <si>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</si>
  <si>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</si>
  <si>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</si>
  <si>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</si>
  <si>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</si>
  <si>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</si>
  <si>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</si>
  <si>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</si>
  <si>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</si>
  <si>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</si>
  <si>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</si>
  <si>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</si>
  <si>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</si>
  <si>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</si>
  <si>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</si>
  <si>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</si>
  <si>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</si>
  <si>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</si>
  <si>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</si>
  <si>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</si>
  <si>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</si>
  <si>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</si>
  <si>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</si>
  <si>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</si>
  <si>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</si>
  <si>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</si>
  <si>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</si>
  <si>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</si>
  <si>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</si>
  <si>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</si>
  <si>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</si>
  <si>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</si>
  <si>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</si>
  <si>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</si>
  <si>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</si>
  <si>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</si>
  <si>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</si>
  <si>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</si>
  <si>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</si>
  <si>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</si>
  <si>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</si>
  <si>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</si>
  <si>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</si>
  <si>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</si>
  <si>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</si>
  <si>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</si>
  <si>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</si>
  <si>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</si>
  <si>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</si>
  <si>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</si>
  <si>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</si>
  <si>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</si>
  <si>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</si>
  <si>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</si>
  <si>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</si>
  <si>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</si>
  <si>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</si>
  <si>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</si>
  <si>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</si>
  <si>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</si>
  <si>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</si>
  <si>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</si>
  <si>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</si>
  <si>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</si>
  <si>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</si>
  <si>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</si>
  <si>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</si>
  <si>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</si>
  <si>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</si>
  <si>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</si>
  <si>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</si>
  <si>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</si>
  <si>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</si>
  <si>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</si>
  <si>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</si>
  <si>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</si>
  <si>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</si>
  <si>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</si>
  <si>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</si>
  <si>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</si>
  <si>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</si>
  <si>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</si>
  <si>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</si>
  <si>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</si>
  <si>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</si>
  <si>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</si>
  <si>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</si>
  <si>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</si>
  <si>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</si>
  <si>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</si>
  <si>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</si>
  <si>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</si>
  <si>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</si>
  <si>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</si>
  <si>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</si>
  <si>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</si>
  <si>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</si>
  <si>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</si>
  <si>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</si>
  <si>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</si>
  <si>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</si>
  <si>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</si>
  <si>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</si>
  <si>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</si>
  <si>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</si>
  <si>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</si>
  <si>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</si>
  <si>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</si>
  <si>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</si>
  <si>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</si>
  <si>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</si>
  <si>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</si>
  <si>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</si>
  <si>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</si>
  <si>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</si>
  <si>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</si>
  <si>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</si>
  <si>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</si>
  <si>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</si>
  <si>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</si>
  <si>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</si>
  <si>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</si>
  <si>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</si>
  <si>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</si>
  <si>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</si>
  <si>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</si>
  <si>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</si>
  <si>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</si>
  <si>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</si>
  <si>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</si>
  <si>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</si>
  <si>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</si>
  <si>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</si>
  <si>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</si>
  <si>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</si>
  <si>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</si>
  <si>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</si>
  <si>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</si>
  <si>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</si>
  <si>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</si>
  <si>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</si>
  <si>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</si>
  <si>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</si>
  <si>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</si>
  <si>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</si>
  <si>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</si>
  <si>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</si>
  <si>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</si>
  <si>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</si>
  <si>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</si>
  <si>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</si>
  <si>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</si>
  <si>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</si>
  <si>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</si>
  <si>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</si>
  <si>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</si>
  <si>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</si>
  <si>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</si>
  <si>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</si>
  <si>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</si>
  <si>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</si>
  <si>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</si>
  <si>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</si>
  <si>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</si>
  <si>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</si>
  <si>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</si>
  <si>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</si>
  <si>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</si>
  <si>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</si>
  <si>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</si>
  <si>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</si>
  <si>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</si>
  <si>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</si>
  <si>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</si>
  <si>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</si>
  <si>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</si>
  <si>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</si>
  <si>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</si>
  <si>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</si>
  <si>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</si>
  <si>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</si>
  <si>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</si>
  <si>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</si>
  <si>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</si>
  <si>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</si>
  <si>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</si>
  <si>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</si>
  <si>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</si>
  <si>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</si>
  <si>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</si>
  <si>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</si>
  <si>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</si>
  <si>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</si>
  <si>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</si>
  <si>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</si>
  <si>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</si>
  <si>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</si>
  <si>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</si>
  <si>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</si>
  <si>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</si>
  <si>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</si>
  <si>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</si>
  <si>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</si>
  <si>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</si>
  <si>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</si>
  <si>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</si>
  <si>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</si>
  <si>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</si>
  <si>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</si>
  <si>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</si>
  <si>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</si>
  <si>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</si>
  <si>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</si>
  <si>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</si>
  <si>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</si>
  <si>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</si>
  <si>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</si>
  <si>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</si>
  <si>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</si>
  <si>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</si>
  <si>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</si>
  <si>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</si>
  <si>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</si>
  <si>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</si>
  <si>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</si>
  <si>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</si>
  <si>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</si>
  <si>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</si>
  <si>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</si>
  <si>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</si>
  <si>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</si>
  <si>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</si>
  <si>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</si>
  <si>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</si>
  <si>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</si>
  <si>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</si>
  <si>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</si>
  <si>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</si>
  <si>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</si>
  <si>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</si>
  <si>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</si>
  <si>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</si>
  <si>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</si>
  <si>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</si>
  <si>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</si>
  <si>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</si>
  <si>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</si>
  <si>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</si>
  <si>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</si>
  <si>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</si>
  <si>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</si>
  <si>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</si>
  <si>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</si>
  <si>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</si>
  <si>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</si>
  <si>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</si>
  <si>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</si>
  <si>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</si>
  <si>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</si>
  <si>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</si>
  <si>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</si>
  <si>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</si>
  <si>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</si>
  <si>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</si>
  <si>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</si>
  <si>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</si>
  <si>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</si>
  <si>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</si>
  <si>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</si>
  <si>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</si>
  <si>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</si>
  <si>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</si>
  <si>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</si>
  <si>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</si>
  <si>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</si>
  <si>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</si>
  <si>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</si>
  <si>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</si>
  <si>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</si>
  <si>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</si>
  <si>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</si>
  <si>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</si>
  <si>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</si>
  <si>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</si>
  <si>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</si>
  <si>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</si>
  <si>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</si>
  <si>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</si>
  <si>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</si>
  <si>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</si>
  <si>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</si>
  <si>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</si>
  <si>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</si>
  <si>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</si>
  <si>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</si>
  <si>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</si>
  <si>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</si>
  <si>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</si>
  <si>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</si>
  <si>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</si>
  <si>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</si>
  <si>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</si>
  <si>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</si>
  <si>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</si>
  <si>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</si>
  <si>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</si>
  <si>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</si>
  <si>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</si>
  <si>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</si>
  <si>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</si>
  <si>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</si>
  <si>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</si>
  <si>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</si>
  <si>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</si>
  <si>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</si>
  <si>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</si>
  <si>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</si>
  <si>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</si>
  <si>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</si>
  <si>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</si>
  <si>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</si>
  <si>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</si>
  <si>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</si>
  <si>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</si>
  <si>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</si>
  <si>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</si>
  <si>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</si>
  <si>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</si>
  <si>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</si>
  <si>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</si>
  <si>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</si>
  <si>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</si>
  <si>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</si>
  <si>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</si>
  <si>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</si>
  <si>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</si>
  <si>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</si>
  <si>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</si>
  <si>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</si>
  <si>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</si>
  <si>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</si>
  <si>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</si>
  <si>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</si>
  <si>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</si>
  <si>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</si>
  <si>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</si>
  <si>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</si>
  <si>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</si>
  <si>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</si>
  <si>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</si>
  <si>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</si>
  <si>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</si>
  <si>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</si>
  <si>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</si>
  <si>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</si>
  <si>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</si>
  <si>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</si>
  <si>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</si>
  <si>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</si>
  <si>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</si>
  <si>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</si>
  <si>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</si>
  <si>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</si>
  <si>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</si>
  <si>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</si>
  <si>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</si>
  <si>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</si>
  <si>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</si>
  <si>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</si>
  <si>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</si>
  <si>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</si>
  <si>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</si>
  <si>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</si>
  <si>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</si>
  <si>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</si>
  <si>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</si>
  <si>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</si>
  <si>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</si>
  <si>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</si>
  <si>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</si>
  <si>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</si>
  <si>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</si>
  <si>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</si>
  <si>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</si>
  <si>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</si>
  <si>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</si>
  <si>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</si>
  <si>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</si>
  <si>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</si>
  <si>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</si>
  <si>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</si>
  <si>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</si>
  <si>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</si>
  <si>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</si>
  <si>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</si>
  <si>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</si>
  <si>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</si>
  <si>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</si>
  <si>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</si>
  <si>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</si>
  <si>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</si>
  <si>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</si>
  <si>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</si>
  <si>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</si>
  <si>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</si>
  <si>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</si>
  <si>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</si>
  <si>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</si>
  <si>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</si>
  <si>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</si>
  <si>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</si>
  <si>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</si>
  <si>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</si>
  <si>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</si>
  <si>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</si>
  <si>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</si>
  <si>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</si>
  <si>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</si>
  <si>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</si>
  <si>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</si>
  <si>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</si>
  <si>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</si>
  <si>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</si>
  <si>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</si>
  <si>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</si>
  <si>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</si>
  <si>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</si>
  <si>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</si>
  <si>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</si>
  <si>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</si>
  <si>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</si>
  <si>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</si>
  <si>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</si>
  <si>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</si>
  <si>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</si>
  <si>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</si>
  <si>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</si>
  <si>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</si>
  <si>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</si>
  <si>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</si>
  <si>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</si>
  <si>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</si>
  <si>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</si>
  <si>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</si>
  <si>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</si>
  <si>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</si>
  <si>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</si>
  <si>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</si>
  <si>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</si>
  <si>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</si>
  <si>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</si>
  <si>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</si>
  <si>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</si>
  <si>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</si>
  <si>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</si>
  <si>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</si>
  <si>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</si>
  <si>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</si>
  <si>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</si>
  <si>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</si>
  <si>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</si>
  <si>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</si>
  <si>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</si>
  <si>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</si>
  <si>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</si>
  <si>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</si>
  <si>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</si>
  <si>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</si>
  <si>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</si>
  <si>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</si>
  <si>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</si>
  <si>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</si>
  <si>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</si>
  <si>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</si>
  <si>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</si>
  <si>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</si>
  <si>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</si>
  <si>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</si>
  <si>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</si>
  <si>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</si>
  <si>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</si>
  <si>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</si>
  <si>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</si>
  <si>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</si>
  <si>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</si>
  <si>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</si>
  <si>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</si>
  <si>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</si>
  <si>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</si>
  <si>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</si>
  <si>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</si>
  <si>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</si>
  <si>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</si>
  <si>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</si>
  <si>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</si>
  <si>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</si>
  <si>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</si>
  <si>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</si>
  <si>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</si>
  <si>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</si>
  <si>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</si>
  <si>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</si>
  <si>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</si>
  <si>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</si>
  <si>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</si>
  <si>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</si>
  <si>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</si>
  <si>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</si>
  <si>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</si>
  <si>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</si>
  <si>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</si>
  <si>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</si>
  <si>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</si>
  <si>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</si>
  <si>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</si>
  <si>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</si>
  <si>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</si>
  <si>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</si>
  <si>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</si>
  <si>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</si>
  <si>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</si>
  <si>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</si>
  <si>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</si>
  <si>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</si>
  <si>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</si>
  <si>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</si>
  <si>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</si>
  <si>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</si>
  <si>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</si>
  <si>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</si>
  <si>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</si>
  <si>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</si>
  <si>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</si>
  <si>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</si>
  <si>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</si>
  <si>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</si>
  <si>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</si>
  <si>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</si>
  <si>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</si>
  <si>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</si>
  <si>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</si>
  <si>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</si>
  <si>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</si>
  <si>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</si>
  <si>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</si>
  <si>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</si>
  <si>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</si>
  <si>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</si>
  <si>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</si>
  <si>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</si>
  <si>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</si>
  <si>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</si>
  <si>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</si>
  <si>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</si>
  <si>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</si>
  <si>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</si>
  <si>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</si>
  <si>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</si>
  <si>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</si>
  <si>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</si>
  <si>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</si>
  <si>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</si>
  <si>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</si>
  <si>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</si>
  <si>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</si>
  <si>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</si>
  <si>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</si>
  <si>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</si>
  <si>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</si>
  <si>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</si>
  <si>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</si>
  <si>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</si>
  <si>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</si>
  <si>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</si>
  <si>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</si>
  <si>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</si>
  <si>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</si>
  <si>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</si>
  <si>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</si>
  <si>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</si>
  <si>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</si>
  <si>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</si>
  <si>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</si>
  <si>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</si>
  <si>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</si>
  <si>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</si>
  <si>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</si>
  <si>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</si>
  <si>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</si>
  <si>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</si>
  <si>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</si>
  <si>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</si>
  <si>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</si>
  <si>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</si>
  <si>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</si>
  <si>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</si>
  <si>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</si>
  <si>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</si>
  <si>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</si>
  <si>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</si>
  <si>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</si>
  <si>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</si>
  <si>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</si>
  <si>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</si>
  <si>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</si>
  <si>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</si>
  <si>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</si>
  <si>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</si>
  <si>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</si>
  <si>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</si>
  <si>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</si>
  <si>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</si>
  <si>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</si>
  <si>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</si>
  <si>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</si>
  <si>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</si>
  <si>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</si>
  <si>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</si>
  <si>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</si>
  <si>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</si>
  <si>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</si>
  <si>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</si>
  <si>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</si>
  <si>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</si>
  <si>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</si>
  <si>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</si>
  <si>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</si>
  <si>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</si>
  <si>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</si>
  <si>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</si>
  <si>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</si>
  <si>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</si>
  <si>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</si>
  <si>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</si>
  <si>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</si>
  <si>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</si>
  <si>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</si>
  <si>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</si>
  <si>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</si>
  <si>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</si>
  <si>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</si>
  <si>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</si>
  <si>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</si>
  <si>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</si>
  <si>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</si>
  <si>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</si>
  <si>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</si>
  <si>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</si>
  <si>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</si>
  <si>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</si>
  <si>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</si>
  <si>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</si>
  <si>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</si>
  <si>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</si>
  <si>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</si>
  <si>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</si>
  <si>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</si>
  <si>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</si>
  <si>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</si>
  <si>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</si>
  <si>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</si>
  <si>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</si>
  <si>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</si>
  <si>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</si>
  <si>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</si>
  <si>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</si>
  <si>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</si>
  <si>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</si>
  <si>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</si>
  <si>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</si>
  <si>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</si>
  <si>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</si>
  <si>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</si>
  <si>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</si>
  <si>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</si>
  <si>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</si>
  <si>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</si>
  <si>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</si>
  <si>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</si>
  <si>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</si>
  <si>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</si>
  <si>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</si>
  <si>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</si>
  <si>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</si>
  <si>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</si>
  <si>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</si>
  <si>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</si>
  <si>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</si>
  <si>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</si>
  <si>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</si>
  <si>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</si>
  <si>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</si>
  <si>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</si>
  <si>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</si>
  <si>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</si>
  <si>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</si>
  <si>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</si>
  <si>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</si>
  <si>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</si>
  <si>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</si>
  <si>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</si>
  <si>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</si>
  <si>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</si>
  <si>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</si>
  <si>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</si>
  <si>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</si>
  <si>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</si>
  <si>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</si>
  <si>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</si>
  <si>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</si>
  <si>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</si>
  <si>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</si>
  <si>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</si>
  <si>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</si>
  <si>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</si>
  <si>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</si>
  <si>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</si>
  <si>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</si>
  <si>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</si>
  <si>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</si>
  <si>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</si>
  <si>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</si>
  <si>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</si>
  <si>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</si>
  <si>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</si>
  <si>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</si>
  <si>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</si>
  <si>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</si>
  <si>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</si>
  <si>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</si>
  <si>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</si>
  <si>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</si>
  <si>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</si>
  <si>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</si>
  <si>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</si>
  <si>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</si>
  <si>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</si>
  <si>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</si>
  <si>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</si>
  <si>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</si>
  <si>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</si>
  <si>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</si>
  <si>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</si>
  <si>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</si>
  <si>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</si>
  <si>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</si>
  <si>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</si>
  <si>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</si>
  <si>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</si>
  <si>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</si>
  <si>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</si>
  <si>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</si>
  <si>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</si>
  <si>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</si>
  <si>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</si>
  <si>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</si>
  <si>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</si>
  <si>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</si>
  <si>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</si>
  <si>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</si>
  <si>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</si>
  <si>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</si>
  <si>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</si>
  <si>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</si>
  <si>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</si>
  <si>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</si>
  <si>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</si>
  <si>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</si>
  <si>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</si>
  <si>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</si>
  <si>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</si>
  <si>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</si>
  <si>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</si>
  <si>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</si>
  <si>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</si>
  <si>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</si>
  <si>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</si>
  <si>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</si>
  <si>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</si>
  <si>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</si>
  <si>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</si>
  <si>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</si>
  <si>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</si>
  <si>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</si>
  <si>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</si>
  <si>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</si>
  <si>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</si>
  <si>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</si>
  <si>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</si>
  <si>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</si>
  <si>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</si>
  <si>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</si>
  <si>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</si>
  <si>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</si>
  <si>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</si>
  <si>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</si>
  <si>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</si>
  <si>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</si>
  <si>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</si>
  <si>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</si>
  <si>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</si>
  <si>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</si>
  <si>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</si>
  <si>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</si>
  <si>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</si>
  <si>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</si>
  <si>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</si>
  <si>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</si>
  <si>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</si>
  <si>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</si>
  <si>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</si>
  <si>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</si>
  <si>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</si>
  <si>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</si>
  <si>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</si>
  <si>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</si>
  <si>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</si>
  <si>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</si>
  <si>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</si>
  <si>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</si>
  <si>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</si>
  <si>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</si>
  <si>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</si>
  <si>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</si>
  <si>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</si>
  <si>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</si>
  <si>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</si>
  <si>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</si>
  <si>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</si>
  <si>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</si>
  <si>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</si>
  <si>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</si>
  <si>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</si>
  <si>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</si>
  <si>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</si>
  <si>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</si>
  <si>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</si>
  <si>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</si>
  <si>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</si>
  <si>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</si>
  <si>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</si>
  <si>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</si>
  <si>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</si>
  <si>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</si>
  <si>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</si>
  <si>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</si>
  <si>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</si>
  <si>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</si>
  <si>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</si>
  <si>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</si>
  <si>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</si>
  <si>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</si>
  <si>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</si>
  <si>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</si>
  <si>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</si>
  <si>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</si>
  <si>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</si>
  <si>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</si>
  <si>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</si>
  <si>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</si>
  <si>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</si>
  <si>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</si>
  <si>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</si>
  <si>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</si>
  <si>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</si>
  <si>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</si>
  <si>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</si>
  <si>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</si>
  <si>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</si>
  <si>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</si>
  <si>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</si>
  <si>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</si>
  <si>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</si>
  <si>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</si>
  <si>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</si>
  <si>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</si>
  <si>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</si>
  <si>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</si>
  <si>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</si>
  <si>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</si>
  <si>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</si>
  <si>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</si>
  <si>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</si>
  <si>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</si>
  <si>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</si>
  <si>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</si>
  <si>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</si>
  <si>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</si>
  <si>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</si>
  <si>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</si>
  <si>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</si>
  <si>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</si>
  <si>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</si>
  <si>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</si>
  <si>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</si>
  <si>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</si>
  <si>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</si>
  <si>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</si>
  <si>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</si>
  <si>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</si>
  <si>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</si>
  <si>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</si>
  <si>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</si>
  <si>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</si>
  <si>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</si>
  <si>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</si>
  <si>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</si>
  <si>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</si>
  <si>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</si>
  <si>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</si>
  <si>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</si>
  <si>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</si>
  <si>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</si>
  <si>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</si>
  <si>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</si>
  <si>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</si>
  <si>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</si>
  <si>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</si>
  <si>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</si>
  <si>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</si>
  <si>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</si>
  <si>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</si>
  <si>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</si>
  <si>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</si>
  <si>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</si>
  <si>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</si>
  <si>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</si>
  <si>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</si>
  <si>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</si>
  <si>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</si>
  <si>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</si>
  <si>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</si>
  <si>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</si>
  <si>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</si>
  <si>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</si>
  <si>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</si>
  <si>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</si>
  <si>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</si>
  <si>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</si>
  <si>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</si>
  <si>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</si>
  <si>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</si>
  <si>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</si>
  <si>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</si>
  <si>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</si>
  <si>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</si>
  <si>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</si>
  <si>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</si>
  <si>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</si>
  <si>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</si>
  <si>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</si>
  <si>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</si>
  <si>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</si>
  <si>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</si>
  <si>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</si>
  <si>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</si>
  <si>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</si>
  <si>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</si>
  <si>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</si>
  <si>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</si>
  <si>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</si>
  <si>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</si>
  <si>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</si>
  <si>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</si>
  <si>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</si>
  <si>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</si>
  <si>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</si>
  <si>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</si>
  <si>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</si>
  <si>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</si>
  <si>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</si>
  <si>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</si>
  <si>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</si>
  <si>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</si>
  <si>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</si>
  <si>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</si>
  <si>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</si>
  <si>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</si>
  <si>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</si>
  <si>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</si>
  <si>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</si>
  <si>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</si>
  <si>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</si>
  <si>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</si>
  <si>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</si>
  <si>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</si>
  <si>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</si>
  <si>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</si>
  <si>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</si>
  <si>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</si>
  <si>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</si>
  <si>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</si>
  <si>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</si>
  <si>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</si>
  <si>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</si>
  <si>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</si>
  <si>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</si>
  <si>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</si>
  <si>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</si>
  <si>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</si>
  <si>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</si>
  <si>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</si>
  <si>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</si>
  <si>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</si>
  <si>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</si>
  <si>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</si>
  <si>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</si>
  <si>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</si>
  <si>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</si>
  <si>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</si>
  <si>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</si>
  <si>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</si>
  <si>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</si>
  <si>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</si>
  <si>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</si>
  <si>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</si>
  <si>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</si>
  <si>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</si>
  <si>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</si>
  <si>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</si>
  <si>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</si>
  <si>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</si>
  <si>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</si>
  <si>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</si>
  <si>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</si>
  <si>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</si>
  <si>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</si>
  <si>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</si>
  <si>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</si>
  <si>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</si>
  <si>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</si>
  <si>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</si>
  <si>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</si>
  <si>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</si>
  <si>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</si>
  <si>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</si>
  <si>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</si>
  <si>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</si>
  <si>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</si>
  <si>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</si>
  <si>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</si>
  <si>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</si>
  <si>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</si>
  <si>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</si>
  <si>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</si>
  <si>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</si>
  <si>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</si>
  <si>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</si>
  <si>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</si>
  <si>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</si>
  <si>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</si>
  <si>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</si>
  <si>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</si>
  <si>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</si>
  <si>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</si>
  <si>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</si>
  <si>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</si>
  <si>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</si>
  <si>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</si>
  <si>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</si>
  <si>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</si>
  <si>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</si>
  <si>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</si>
  <si>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</si>
  <si>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</si>
  <si>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</si>
  <si>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</si>
  <si>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</si>
  <si>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</si>
  <si>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</si>
  <si>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</si>
  <si>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</si>
  <si>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</si>
  <si>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</si>
  <si>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</si>
  <si>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</si>
  <si>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</si>
  <si>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</si>
  <si>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</si>
  <si>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</si>
  <si>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</si>
  <si>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</si>
  <si>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</si>
  <si>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</si>
  <si>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</si>
  <si>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</si>
  <si>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</si>
  <si>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</si>
  <si>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</si>
  <si>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</si>
  <si>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</si>
  <si>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</si>
  <si>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</si>
  <si>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</si>
  <si>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</si>
  <si>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</si>
  <si>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</si>
  <si>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</si>
  <si>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</si>
  <si>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</si>
  <si>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</si>
  <si>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</si>
  <si>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</si>
  <si>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</si>
  <si>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</si>
  <si>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</si>
  <si>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</si>
  <si>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</si>
  <si>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</si>
  <si>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</si>
  <si>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</si>
  <si>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</si>
  <si>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</si>
  <si>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</si>
  <si>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</si>
  <si>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</si>
  <si>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</si>
  <si>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</si>
  <si>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</si>
  <si>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</si>
  <si>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</si>
  <si>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</si>
  <si>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</si>
  <si>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</si>
  <si>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</si>
  <si>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</si>
  <si>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</si>
  <si>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</si>
  <si>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</si>
  <si>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</si>
  <si>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</si>
  <si>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</si>
  <si>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</si>
  <si>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</si>
  <si>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</si>
  <si>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</si>
  <si>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</si>
  <si>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</si>
  <si>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</si>
  <si>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</si>
  <si>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</si>
  <si>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</si>
  <si>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</si>
  <si>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</si>
  <si>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</si>
  <si>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</si>
  <si>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</si>
  <si>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</si>
  <si>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</si>
  <si>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</si>
  <si>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</si>
  <si>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</si>
  <si>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</si>
  <si>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</si>
  <si>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</si>
  <si>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</si>
  <si>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</si>
  <si>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</si>
  <si>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</si>
  <si>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</si>
  <si>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</si>
  <si>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</si>
  <si>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</si>
  <si>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</si>
  <si>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</si>
  <si>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</si>
  <si>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</si>
  <si>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</si>
  <si>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</si>
  <si>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</si>
  <si>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</si>
  <si>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</si>
  <si>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</si>
  <si>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</si>
  <si>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</si>
  <si>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</si>
  <si>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</si>
  <si>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</si>
  <si>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</si>
  <si>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</si>
  <si>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</si>
  <si>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</si>
  <si>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</si>
  <si>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</si>
  <si>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</si>
  <si>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</si>
  <si>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</si>
  <si>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</si>
  <si>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</si>
  <si>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</si>
  <si>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</si>
  <si>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</si>
  <si>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</si>
  <si>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</si>
  <si>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</si>
  <si>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</si>
  <si>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</si>
  <si>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</si>
  <si>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</si>
  <si>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</si>
  <si>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</si>
  <si>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</si>
  <si>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</si>
  <si>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</si>
  <si>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</si>
  <si>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</si>
  <si>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</si>
  <si>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</si>
  <si>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</si>
  <si>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</si>
  <si>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</si>
  <si>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</si>
  <si>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</si>
  <si>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</si>
  <si>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</si>
  <si>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</si>
  <si>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</si>
  <si>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</si>
  <si>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</si>
  <si>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</si>
  <si>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</si>
  <si>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</si>
  <si>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</si>
  <si>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</si>
  <si>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</si>
  <si>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</si>
  <si>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</si>
  <si>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</si>
  <si>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</si>
  <si>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</si>
  <si>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</si>
  <si>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</si>
  <si>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</si>
  <si>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</si>
  <si>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</si>
  <si>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</si>
  <si>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</si>
  <si>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</si>
  <si>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</si>
  <si>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</si>
  <si>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</si>
  <si>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</si>
  <si>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</si>
  <si>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</si>
  <si>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</si>
  <si>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</si>
  <si>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</si>
  <si>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</si>
  <si>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</si>
  <si>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</si>
  <si>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</si>
  <si>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</si>
  <si>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</si>
  <si>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</si>
  <si>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</si>
  <si>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</si>
  <si>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</si>
  <si>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</si>
  <si>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</si>
  <si>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</si>
  <si>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</si>
  <si>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</si>
  <si>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</si>
  <si>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</si>
  <si>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</si>
  <si>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</si>
  <si>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</si>
  <si>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</si>
  <si>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</si>
  <si>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</si>
  <si>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</si>
  <si>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</si>
  <si>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</si>
  <si>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</si>
  <si>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</si>
  <si>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</si>
  <si>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</si>
  <si>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</si>
  <si>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</si>
  <si>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</si>
  <si>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</si>
  <si>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</si>
  <si>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</si>
  <si>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</si>
  <si>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</si>
  <si>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</si>
  <si>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</si>
  <si>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</si>
  <si>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</si>
  <si>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</si>
  <si>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</si>
  <si>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</si>
  <si>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</si>
  <si>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</si>
  <si>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</si>
  <si>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</si>
  <si>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</si>
  <si>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</si>
  <si>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</si>
  <si>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</si>
  <si>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</si>
  <si>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</si>
  <si>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</si>
  <si>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</si>
  <si>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</si>
  <si>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</si>
  <si>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</si>
  <si>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</si>
  <si>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</si>
  <si>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</si>
  <si>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</si>
  <si>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</si>
  <si>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</si>
  <si>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</si>
  <si>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</si>
  <si>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</si>
  <si>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</si>
  <si>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</si>
  <si>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</si>
  <si>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</si>
  <si>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</si>
  <si>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</si>
  <si>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</si>
  <si>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</si>
  <si>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</si>
  <si>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</si>
  <si>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</si>
  <si>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</si>
  <si>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</si>
  <si>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</si>
  <si>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</si>
  <si>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</si>
  <si>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</si>
  <si>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</si>
  <si>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</si>
  <si>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</si>
  <si>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</si>
  <si>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</si>
  <si>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</si>
  <si>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</si>
  <si>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</si>
  <si>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</si>
  <si>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</si>
  <si>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</si>
  <si>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</si>
  <si>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</si>
  <si>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</si>
  <si>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</si>
  <si>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</si>
  <si>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</si>
  <si>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</si>
  <si>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</si>
  <si>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</si>
  <si>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</si>
  <si>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</si>
  <si>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</si>
  <si>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</si>
  <si>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</si>
  <si>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</si>
  <si>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</si>
  <si>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</si>
  <si>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</si>
  <si>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</si>
  <si>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</si>
  <si>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</si>
  <si>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</si>
  <si>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</si>
  <si>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</si>
  <si>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</si>
  <si>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</si>
  <si>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</si>
  <si>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</si>
  <si>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</si>
  <si>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</si>
  <si>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</si>
  <si>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</si>
  <si>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</si>
  <si>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</si>
  <si>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</si>
  <si>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</si>
  <si>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</si>
  <si>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</si>
  <si>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</si>
  <si>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</si>
  <si>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</si>
  <si>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</si>
  <si>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</si>
  <si>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</si>
  <si>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</si>
  <si>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</si>
  <si>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</si>
  <si>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</si>
  <si>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</si>
  <si>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</si>
  <si>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</si>
  <si>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</si>
  <si>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</si>
  <si>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</si>
  <si>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</si>
  <si>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</si>
  <si>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</si>
  <si>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</si>
  <si>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</si>
  <si>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</si>
  <si>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</si>
  <si>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</si>
  <si>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</si>
  <si>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</si>
  <si>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</si>
  <si>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</si>
  <si>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</si>
  <si>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</si>
  <si>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</si>
  <si>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</si>
  <si>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</si>
  <si>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</si>
  <si>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</si>
  <si>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</si>
  <si>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</si>
  <si>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</si>
  <si>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</si>
  <si>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</si>
  <si>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</si>
  <si>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</si>
  <si>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</si>
  <si>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</si>
  <si>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</si>
  <si>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</si>
  <si>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</si>
  <si>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</si>
  <si>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</si>
  <si>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</si>
  <si>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</si>
  <si>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</si>
  <si>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</si>
  <si>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</si>
  <si>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</si>
  <si>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</si>
  <si>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</si>
  <si>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</si>
  <si>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</si>
  <si>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</si>
  <si>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</si>
  <si>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</si>
  <si>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</si>
  <si>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</si>
  <si>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</si>
  <si>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</si>
  <si>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</si>
  <si>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</si>
  <si>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</si>
  <si>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</si>
  <si>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</si>
  <si>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</si>
  <si>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</si>
  <si>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</si>
  <si>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</si>
  <si>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</si>
  <si>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</si>
  <si>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</si>
  <si>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</si>
  <si>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</si>
  <si>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</si>
  <si>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</si>
  <si>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</si>
  <si>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</si>
  <si>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</si>
  <si>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</si>
  <si>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</si>
  <si>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</si>
  <si>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</si>
  <si>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</si>
  <si>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</si>
  <si>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</si>
  <si>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</si>
  <si>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</si>
  <si>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</si>
  <si>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</si>
  <si>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</si>
  <si>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</si>
  <si>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</si>
  <si>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</si>
  <si>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</si>
  <si>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</si>
  <si>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</si>
  <si>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</si>
  <si>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</si>
  <si>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</si>
  <si>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</si>
  <si>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</si>
  <si>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</si>
  <si>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</si>
  <si>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</si>
  <si>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</si>
  <si>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</si>
  <si>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</si>
  <si>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</si>
  <si>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</si>
  <si>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</si>
  <si>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</si>
  <si>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</si>
  <si>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</si>
  <si>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</si>
  <si>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</si>
  <si>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</si>
  <si>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</si>
  <si>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</si>
  <si>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</si>
  <si>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</si>
  <si>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</si>
  <si>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</si>
  <si>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</si>
  <si>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</si>
  <si>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</si>
  <si>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</si>
  <si>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</si>
  <si>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</si>
  <si>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</si>
  <si>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</si>
  <si>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</si>
  <si>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</si>
  <si>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</si>
  <si>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</si>
  <si>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</si>
  <si>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</si>
  <si>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</si>
  <si>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</si>
  <si>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</si>
  <si>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</si>
  <si>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</si>
  <si>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</si>
  <si>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</si>
  <si>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</si>
  <si>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</si>
  <si>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</si>
  <si>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</si>
  <si>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</si>
  <si>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</si>
  <si>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</si>
  <si>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</si>
  <si>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</si>
  <si>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</si>
  <si>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</si>
  <si>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</si>
  <si>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</si>
  <si>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</si>
  <si>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</si>
  <si>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</si>
  <si>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</si>
  <si>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</si>
  <si>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</si>
  <si>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</si>
  <si>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</si>
  <si>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</si>
  <si>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</si>
  <si>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</si>
  <si>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</si>
  <si>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</si>
  <si>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</si>
  <si>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</si>
  <si>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</si>
  <si>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</si>
  <si>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</si>
  <si>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</si>
  <si>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</si>
  <si>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</si>
  <si>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</si>
  <si>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</si>
  <si>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</si>
  <si>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</si>
  <si>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</si>
  <si>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</si>
  <si>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</si>
  <si>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</si>
  <si>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</si>
  <si>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</si>
  <si>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</si>
  <si>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</si>
  <si>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</si>
  <si>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</si>
  <si>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</si>
  <si>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</si>
  <si>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</si>
  <si>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</si>
  <si>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</si>
  <si>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</si>
  <si>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</si>
  <si>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</si>
  <si>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</si>
  <si>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</si>
  <si>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</si>
  <si>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</si>
  <si>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</si>
  <si>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</si>
  <si>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</si>
  <si>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</si>
  <si>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</si>
  <si>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</si>
  <si>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</si>
  <si>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</si>
  <si>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</si>
  <si>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</si>
  <si>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</si>
  <si>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</si>
  <si>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</si>
  <si>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</si>
  <si>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</si>
  <si>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</si>
  <si>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</si>
  <si>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</si>
  <si>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</si>
  <si>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</si>
  <si>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</si>
  <si>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</si>
  <si>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</si>
  <si>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</si>
  <si>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</si>
  <si>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</si>
  <si>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</si>
  <si>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</si>
  <si>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</si>
  <si>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</si>
  <si>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</si>
  <si>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</si>
  <si>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</si>
  <si>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</si>
  <si>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</si>
  <si>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</si>
  <si>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</si>
  <si>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</si>
  <si>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</si>
  <si>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</si>
  <si>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</si>
  <si>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</si>
  <si>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</si>
  <si>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</si>
  <si>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</si>
  <si>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</si>
  <si>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</si>
  <si>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</si>
  <si>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</si>
  <si>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</si>
  <si>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</si>
  <si>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</si>
  <si>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</si>
  <si>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</si>
  <si>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</si>
  <si>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</si>
  <si>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</si>
  <si>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</si>
  <si>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</si>
  <si>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</si>
  <si>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</si>
  <si>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</si>
  <si>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</si>
  <si>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</si>
  <si>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</si>
  <si>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</si>
  <si>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</si>
  <si>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</si>
  <si>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</si>
  <si>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</si>
  <si>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</si>
  <si>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</si>
  <si>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</si>
  <si>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</si>
  <si>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</si>
  <si>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</si>
  <si>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</si>
  <si>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</si>
  <si>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</si>
  <si>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</si>
  <si>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</si>
  <si>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</si>
  <si>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</si>
  <si>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</si>
  <si>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</si>
  <si>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</si>
  <si>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</si>
  <si>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</si>
  <si>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</si>
  <si>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</si>
  <si>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</si>
  <si>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</si>
  <si>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</si>
  <si>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</si>
  <si>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</si>
  <si>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</si>
  <si>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</si>
  <si>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</si>
  <si>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</si>
  <si>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</si>
  <si>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</si>
  <si>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</si>
  <si>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</si>
  <si>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</si>
  <si>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</si>
  <si>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</si>
  <si>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</si>
  <si>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</si>
  <si>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</si>
  <si>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</si>
  <si>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</si>
  <si>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</si>
  <si>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</si>
  <si>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</si>
  <si>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</si>
  <si>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</si>
  <si>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</si>
  <si>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</si>
  <si>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</si>
  <si>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</si>
  <si>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</si>
  <si>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</si>
  <si>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</si>
  <si>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</si>
  <si>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</si>
  <si>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</si>
  <si>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</si>
  <si>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</si>
  <si>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</si>
  <si>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</si>
  <si>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</si>
  <si>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</si>
  <si>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</si>
  <si>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</si>
  <si>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</si>
  <si>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</si>
  <si>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</si>
  <si>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</si>
  <si>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</si>
  <si>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</si>
  <si>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</si>
  <si>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</si>
  <si>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</si>
  <si>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</si>
  <si>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</si>
  <si>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</si>
  <si>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</si>
  <si>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</si>
  <si>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</si>
  <si>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</si>
  <si>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</si>
  <si>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</si>
  <si>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</si>
  <si>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</si>
  <si>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</si>
  <si>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</si>
  <si>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</si>
  <si>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</si>
  <si>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</si>
  <si>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</si>
  <si>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</si>
  <si>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</si>
  <si>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</si>
  <si>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</si>
  <si>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</si>
  <si>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</si>
  <si>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</si>
  <si>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</si>
  <si>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</si>
  <si>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</si>
  <si>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</si>
  <si>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</si>
  <si>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</si>
  <si>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</si>
  <si>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</si>
  <si>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</si>
  <si>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</si>
  <si>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</si>
  <si>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</si>
  <si>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</si>
  <si>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</si>
  <si>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</si>
  <si>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</si>
  <si>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</si>
  <si>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</si>
  <si>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</si>
  <si>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</si>
  <si>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</si>
  <si>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</si>
  <si>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</si>
  <si>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</si>
  <si>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</si>
  <si>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</si>
  <si>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</si>
  <si>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</si>
  <si>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</si>
  <si>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</si>
  <si>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</si>
  <si>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</si>
  <si>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</si>
  <si>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</si>
  <si>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</si>
  <si>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</si>
  <si>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</si>
  <si>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</si>
  <si>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</si>
  <si>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</si>
  <si>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</si>
  <si>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</si>
  <si>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</si>
  <si>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</si>
  <si>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</si>
  <si>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</si>
  <si>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</si>
  <si>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</si>
  <si>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</si>
  <si>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</si>
  <si>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</si>
  <si>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</si>
  <si>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</si>
  <si>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</si>
  <si>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</si>
  <si>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</si>
  <si>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</si>
  <si>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</si>
  <si>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</si>
  <si>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</si>
  <si>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</si>
  <si>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</si>
  <si>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</si>
  <si>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</si>
  <si>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</si>
  <si>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</si>
  <si>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</si>
  <si>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</si>
  <si>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</si>
  <si>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</si>
  <si>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</si>
  <si>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</si>
  <si>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</si>
  <si>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</si>
  <si>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</si>
  <si>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</si>
  <si>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</si>
  <si>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</si>
  <si>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</si>
  <si>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</si>
  <si>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</si>
  <si>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</si>
  <si>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</si>
  <si>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</si>
  <si>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</si>
  <si>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</si>
  <si>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</si>
  <si>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</si>
  <si>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</si>
  <si>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</si>
  <si>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</si>
  <si>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</si>
  <si>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</si>
  <si>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</si>
  <si>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</si>
  <si>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</si>
  <si>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</si>
  <si>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</si>
  <si>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</si>
  <si>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</si>
  <si>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</si>
  <si>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</si>
  <si>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</si>
  <si>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</si>
  <si>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</si>
  <si>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</si>
  <si>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</si>
  <si>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</si>
  <si>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</si>
  <si>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</si>
  <si>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</si>
  <si>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</si>
  <si>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</si>
  <si>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</si>
  <si>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</si>
  <si>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</si>
  <si>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</si>
  <si>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</si>
  <si>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</si>
  <si>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</si>
  <si>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</si>
  <si>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</si>
  <si>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</si>
  <si>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</si>
  <si>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</si>
  <si>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</si>
  <si>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</si>
  <si>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</si>
  <si>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</si>
  <si>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</si>
  <si>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</si>
  <si>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</si>
  <si>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</si>
  <si>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</si>
  <si>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</si>
  <si>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</si>
  <si>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</si>
  <si>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</si>
  <si>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</si>
  <si>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</si>
  <si>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</si>
  <si>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</si>
  <si>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</si>
  <si>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</si>
  <si>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</si>
  <si>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</si>
  <si>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</si>
  <si>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</si>
  <si>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</si>
  <si>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</si>
  <si>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</si>
  <si>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</si>
  <si>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</si>
  <si>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</si>
  <si>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</si>
  <si>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</si>
  <si>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</si>
  <si>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</si>
  <si>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</si>
  <si>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</si>
  <si>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</si>
  <si>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</si>
  <si>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</si>
  <si>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</si>
  <si>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</si>
  <si>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</si>
  <si>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</si>
  <si>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</si>
  <si>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</si>
  <si>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</si>
  <si>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</si>
  <si>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</si>
  <si>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</si>
  <si>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</si>
  <si>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</si>
  <si>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</si>
  <si>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</si>
  <si>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</si>
  <si>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</si>
  <si>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</si>
  <si>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</si>
  <si>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</si>
  <si>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</si>
  <si>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</si>
  <si>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</si>
  <si>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</si>
  <si>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</si>
  <si>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</si>
  <si>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</si>
  <si>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</si>
  <si>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</si>
  <si>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</si>
  <si>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</si>
  <si>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</si>
  <si>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</si>
  <si>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</si>
  <si>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</si>
  <si>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</si>
  <si>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</si>
  <si>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</si>
  <si>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</si>
  <si>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</si>
  <si>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</si>
  <si>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</si>
  <si>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</si>
  <si>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</si>
  <si>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</si>
  <si>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</si>
  <si>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</si>
  <si>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</si>
  <si>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</si>
  <si>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</si>
  <si>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</si>
  <si>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</si>
  <si>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</si>
  <si>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</si>
  <si>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</si>
  <si>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</si>
  <si>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</si>
  <si>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</si>
  <si>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</si>
  <si>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</si>
  <si>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</si>
  <si>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</si>
  <si>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</si>
  <si>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</si>
  <si>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</si>
  <si>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</si>
  <si>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</si>
  <si>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</si>
  <si>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</si>
  <si>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</si>
  <si>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</si>
  <si>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</si>
  <si>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</si>
  <si>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</si>
  <si>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</si>
  <si>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</si>
  <si>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</si>
  <si>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</si>
  <si>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</si>
  <si>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</si>
  <si>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</si>
  <si>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</si>
  <si>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</si>
  <si>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</si>
  <si>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</si>
  <si>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</si>
  <si>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</si>
  <si>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</si>
  <si>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</si>
  <si>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</si>
  <si>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</si>
  <si>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</si>
  <si>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</si>
  <si>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</si>
  <si>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</si>
  <si>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</si>
  <si>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</si>
  <si>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</si>
  <si>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</si>
  <si>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</si>
  <si>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</si>
  <si>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</si>
  <si>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</si>
  <si>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</si>
  <si>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</si>
  <si>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</si>
  <si>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</si>
  <si>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</si>
  <si>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</si>
  <si>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</si>
  <si>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</si>
  <si>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</si>
  <si>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</si>
  <si>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</si>
  <si>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</si>
  <si>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</si>
  <si>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</si>
  <si>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</si>
  <si>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</si>
  <si>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</si>
  <si>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</si>
  <si>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</si>
  <si>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</si>
  <si>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</si>
  <si>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</si>
  <si>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</si>
  <si>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</si>
  <si>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</si>
  <si>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</si>
  <si>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</si>
  <si>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</si>
  <si>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</si>
  <si>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</si>
  <si>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</si>
  <si>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</si>
  <si>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</si>
  <si>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</si>
  <si>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</si>
  <si>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</si>
  <si>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</si>
  <si>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</si>
  <si>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</si>
  <si>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</si>
  <si>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</si>
  <si>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</si>
  <si>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</si>
  <si>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</si>
  <si>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</si>
  <si>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</si>
  <si>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</si>
  <si>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</si>
  <si>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</si>
  <si>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</si>
  <si>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</si>
  <si>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</si>
  <si>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</si>
  <si>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</si>
  <si>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</si>
  <si>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</si>
  <si>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</si>
  <si>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</si>
  <si>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</si>
  <si>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</si>
  <si>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</si>
  <si>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</si>
  <si>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</si>
  <si>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</si>
  <si>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</si>
  <si>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</si>
  <si>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</si>
  <si>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</si>
  <si>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</si>
  <si>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</si>
  <si>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</si>
  <si>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</si>
  <si>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</si>
  <si>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</si>
  <si>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</si>
  <si>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</si>
  <si>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</si>
  <si>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</si>
  <si>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</si>
  <si>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</si>
  <si>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</si>
  <si>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</si>
  <si>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</si>
  <si>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</si>
  <si>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</si>
  <si>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</si>
  <si>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</si>
  <si>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</si>
  <si>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</si>
  <si>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</si>
  <si>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</si>
  <si>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</si>
  <si>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</si>
  <si>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</si>
  <si>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</si>
  <si>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</si>
  <si>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</si>
  <si>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</si>
  <si>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</si>
  <si>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</si>
  <si>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</si>
  <si>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</si>
  <si>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</si>
  <si>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</si>
  <si>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</si>
  <si>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</si>
  <si>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</si>
  <si>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</si>
  <si>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</si>
  <si>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</si>
  <si>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</si>
  <si>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</si>
  <si>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</si>
  <si>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</si>
  <si>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</si>
  <si>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</si>
  <si>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</si>
  <si>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</si>
  <si>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</si>
  <si>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</si>
  <si>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</si>
  <si>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</si>
  <si>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</si>
  <si>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</si>
  <si>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</si>
  <si>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</si>
  <si>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</si>
  <si>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</si>
  <si>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</si>
  <si>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</si>
  <si>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</si>
  <si>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</si>
  <si>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</si>
  <si>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</si>
  <si>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</si>
  <si>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</si>
  <si>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</si>
  <si>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</si>
  <si>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</si>
  <si>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</si>
  <si>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</si>
  <si>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</si>
  <si>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</si>
  <si>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</si>
  <si>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</si>
  <si>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</si>
  <si>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</si>
  <si>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</si>
  <si>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</si>
  <si>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</si>
  <si>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</si>
  <si>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</si>
  <si>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</si>
  <si>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</si>
  <si>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</si>
  <si>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</si>
  <si>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</si>
  <si>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</si>
  <si>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</si>
  <si>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</si>
  <si>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</si>
  <si>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</si>
  <si>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</si>
  <si>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</si>
  <si>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</si>
  <si>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</si>
  <si>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</si>
  <si>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</si>
  <si>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</si>
  <si>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</si>
  <si>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</si>
  <si>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</si>
  <si>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</si>
  <si>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</si>
  <si>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</si>
  <si>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</si>
  <si>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</si>
  <si>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</si>
  <si>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</si>
  <si>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</si>
  <si>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</si>
  <si>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</si>
  <si>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</si>
  <si>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</si>
  <si>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</si>
  <si>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</si>
  <si>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</si>
  <si>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</si>
  <si>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</si>
  <si>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</si>
  <si>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</si>
  <si>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</si>
  <si>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</si>
  <si>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</si>
  <si>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</si>
  <si>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</si>
  <si>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</si>
  <si>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</si>
  <si>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</si>
  <si>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</si>
  <si>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</si>
  <si>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</si>
  <si>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</si>
  <si>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</si>
  <si>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</si>
  <si>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</si>
  <si>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</si>
  <si>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</si>
  <si>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</si>
  <si>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</si>
  <si>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</si>
  <si>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</si>
  <si>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</si>
  <si>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</si>
  <si>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</si>
  <si>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</si>
  <si>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</si>
  <si>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</si>
  <si>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</si>
  <si>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</si>
  <si>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</si>
  <si>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</si>
  <si>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</si>
  <si>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</si>
  <si>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</si>
  <si>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</si>
  <si>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</si>
  <si>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</si>
  <si>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</si>
  <si>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</si>
  <si>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</si>
  <si>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</si>
  <si>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</si>
  <si>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</si>
  <si>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</si>
  <si>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</si>
  <si>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</si>
  <si>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</si>
  <si>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</si>
  <si>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</si>
  <si>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</si>
  <si>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</si>
  <si>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</si>
  <si>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</si>
  <si>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</si>
  <si>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</si>
  <si>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</si>
  <si>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</si>
  <si>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</si>
  <si>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</si>
  <si>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</si>
  <si>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</si>
  <si>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</si>
  <si>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</si>
  <si>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</si>
  <si>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</si>
  <si>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</si>
  <si>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</si>
  <si>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</si>
  <si>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</si>
  <si>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</si>
  <si>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</si>
  <si>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</si>
  <si>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</si>
  <si>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</si>
  <si>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</si>
  <si>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</si>
  <si>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</si>
  <si>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</si>
  <si>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</si>
  <si>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</si>
  <si>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</si>
  <si>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</si>
  <si>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</si>
  <si>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</si>
  <si>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</si>
  <si>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</si>
  <si>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</si>
  <si>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</si>
  <si>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</si>
  <si>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</si>
  <si>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</si>
  <si>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</si>
  <si>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</si>
  <si>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</si>
  <si>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</si>
  <si>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</si>
  <si>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</si>
  <si>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</si>
  <si>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</si>
  <si>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</si>
  <si>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</si>
  <si>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</si>
  <si>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</si>
  <si>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</si>
  <si>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</si>
  <si>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</si>
  <si>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</si>
  <si>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</si>
  <si>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</si>
  <si>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</si>
  <si>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</si>
  <si>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</si>
  <si>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</si>
  <si>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</si>
  <si>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</si>
  <si>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</si>
  <si>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</si>
  <si>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</si>
  <si>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</si>
  <si>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</si>
  <si>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</si>
  <si>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</si>
  <si>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</si>
  <si>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</si>
  <si>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</si>
  <si>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</si>
  <si>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</si>
  <si>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</si>
  <si>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</si>
  <si>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</si>
  <si>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</si>
  <si>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</si>
  <si>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</si>
  <si>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</si>
  <si>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</si>
  <si>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</si>
  <si>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</si>
  <si>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</si>
  <si>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</si>
  <si>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</si>
  <si>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</si>
  <si>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</si>
  <si>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</si>
  <si>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</si>
  <si>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</si>
  <si>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</si>
  <si>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</si>
  <si>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</si>
  <si>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</si>
  <si>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</si>
  <si>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</si>
  <si>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</si>
  <si>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</si>
  <si>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</si>
  <si>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</si>
  <si>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</si>
  <si>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</si>
  <si>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</si>
  <si>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</si>
  <si>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</si>
  <si>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</si>
  <si>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</si>
  <si>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</si>
  <si>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</si>
  <si>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</si>
  <si>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</si>
  <si>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</si>
  <si>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</si>
  <si>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</si>
  <si>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</si>
  <si>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</si>
  <si>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</si>
  <si>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</si>
  <si>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</si>
  <si>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</si>
  <si>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</si>
  <si>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</si>
  <si>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</si>
  <si>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</si>
  <si>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</si>
  <si>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</si>
  <si>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</si>
  <si>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</si>
  <si>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</si>
  <si>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</si>
  <si>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</si>
  <si>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</si>
  <si>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</si>
  <si>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</si>
  <si>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</si>
  <si>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</si>
  <si>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</si>
  <si>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</si>
  <si>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</si>
  <si>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</si>
  <si>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</si>
  <si>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</si>
  <si>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</si>
  <si>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</si>
  <si>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</si>
  <si>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</si>
  <si>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</si>
  <si>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</si>
  <si>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</si>
  <si>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</si>
  <si>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</si>
  <si>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</si>
  <si>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</si>
  <si>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</si>
  <si>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</si>
  <si>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</si>
  <si>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</si>
  <si>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</si>
  <si>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</si>
  <si>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</si>
  <si>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</si>
  <si>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</si>
  <si>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</si>
  <si>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</si>
  <si>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</si>
  <si>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</si>
  <si>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</si>
  <si>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</si>
  <si>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</si>
  <si>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</si>
  <si>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</si>
  <si>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</si>
  <si>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</si>
  <si>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</si>
  <si>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</si>
  <si>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</si>
  <si>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</si>
  <si>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</si>
  <si>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</si>
  <si>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</si>
  <si>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</si>
  <si>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</si>
  <si>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</si>
  <si>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</si>
  <si>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</si>
  <si>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</si>
  <si>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</si>
  <si>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</si>
  <si>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</si>
  <si>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</si>
  <si>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</si>
  <si>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</si>
  <si>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</si>
  <si>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</si>
  <si>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</si>
  <si>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</si>
  <si>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</si>
  <si>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</si>
  <si>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</si>
  <si>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</si>
  <si>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</si>
  <si>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</si>
  <si>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</si>
  <si>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</si>
  <si>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</si>
  <si>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</si>
  <si>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</si>
  <si>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</si>
  <si>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</si>
  <si>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</si>
  <si>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</si>
  <si>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</si>
  <si>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</si>
  <si>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</si>
  <si>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</si>
  <si>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</si>
  <si>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</si>
  <si>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</si>
  <si>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</si>
  <si>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</si>
  <si>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</si>
  <si>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</si>
  <si>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</si>
  <si>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</si>
  <si>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</si>
  <si>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</si>
  <si>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</si>
  <si>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</si>
  <si>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</si>
  <si>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</si>
  <si>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</si>
  <si>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</si>
  <si>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</si>
  <si>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</si>
  <si>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</si>
  <si>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</si>
  <si>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</si>
  <si>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</si>
  <si>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</si>
  <si>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</si>
  <si>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</si>
  <si>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</si>
  <si>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</si>
  <si>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</si>
  <si>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</si>
  <si>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</si>
  <si>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</si>
  <si>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</si>
  <si>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</si>
  <si>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</si>
  <si>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</si>
  <si>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</si>
  <si>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</si>
  <si>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</si>
  <si>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</si>
  <si>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</si>
  <si>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</si>
  <si>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</si>
  <si>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</si>
  <si>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</si>
  <si>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</si>
  <si>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</si>
  <si>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</si>
  <si>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</si>
  <si>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</si>
  <si>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</si>
  <si>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</si>
  <si>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</si>
  <si>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</si>
  <si>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</si>
  <si>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</si>
  <si>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</si>
  <si>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</si>
  <si>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</si>
  <si>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</si>
  <si>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</si>
  <si>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</si>
  <si>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</si>
  <si>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</si>
  <si>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</si>
  <si>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</si>
  <si>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</si>
  <si>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</si>
  <si>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</si>
  <si>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</si>
  <si>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</si>
  <si>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</si>
  <si>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</si>
  <si>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</si>
  <si>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</si>
  <si>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</si>
  <si>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</si>
  <si>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</si>
  <si>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</si>
  <si>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</si>
  <si>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</si>
  <si>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</si>
  <si>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</si>
  <si>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</si>
  <si>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</si>
  <si>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</si>
  <si>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</si>
  <si>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</si>
  <si>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</si>
  <si>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</si>
  <si>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</si>
  <si>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</si>
  <si>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</si>
  <si>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</si>
  <si>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</si>
  <si>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</si>
  <si>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</si>
  <si>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</si>
  <si>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</si>
  <si>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</si>
  <si>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</si>
  <si>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</si>
  <si>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</si>
  <si>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</si>
  <si>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</si>
  <si>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</si>
  <si>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</si>
  <si>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</si>
  <si>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</si>
  <si>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</si>
  <si>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</si>
  <si>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</si>
  <si>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</si>
  <si>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</si>
  <si>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</si>
  <si>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</si>
  <si>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</si>
  <si>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</si>
  <si>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</si>
  <si>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</si>
  <si>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</si>
  <si>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</si>
  <si>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</si>
  <si>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</si>
  <si>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</si>
  <si>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</si>
  <si>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</si>
  <si>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</si>
  <si>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</si>
  <si>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</si>
  <si>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</si>
  <si>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</si>
  <si>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</si>
  <si>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</si>
  <si>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</si>
  <si>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</si>
  <si>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</si>
  <si>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</si>
  <si>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</si>
  <si>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</si>
  <si>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</si>
  <si>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</si>
  <si>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</si>
  <si>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</si>
  <si>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</si>
  <si>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</si>
  <si>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</si>
  <si>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</si>
  <si>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</si>
  <si>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</si>
  <si>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</si>
  <si>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</si>
  <si>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</si>
  <si>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</si>
  <si>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</si>
  <si>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</si>
  <si>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</si>
  <si>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</si>
  <si>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</si>
  <si>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</si>
  <si>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</si>
  <si>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</si>
  <si>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</si>
  <si>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</si>
  <si>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</si>
  <si>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</si>
  <si>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</si>
  <si>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</si>
  <si>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</si>
  <si>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</si>
  <si>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</si>
  <si>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</si>
  <si>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</si>
  <si>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</si>
  <si>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</si>
  <si>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</si>
  <si>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</si>
  <si>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</si>
  <si>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</si>
  <si>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</si>
  <si>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</si>
  <si>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</si>
  <si>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</si>
  <si>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</si>
  <si>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</si>
  <si>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</si>
  <si>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</si>
  <si>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</si>
  <si>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</si>
  <si>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</si>
  <si>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</si>
  <si>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</si>
  <si>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</si>
  <si>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</si>
  <si>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</si>
  <si>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</si>
  <si>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</si>
  <si>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</si>
  <si>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</si>
  <si>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</si>
  <si>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</si>
  <si>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</si>
  <si>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</si>
  <si>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</si>
  <si>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</si>
  <si>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</si>
  <si>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</si>
  <si>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</si>
  <si>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</si>
  <si>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</si>
  <si>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</si>
  <si>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</si>
  <si>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</si>
  <si>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</si>
  <si>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</si>
  <si>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</si>
  <si>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</si>
  <si>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</si>
  <si>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</si>
  <si>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</si>
  <si>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</si>
  <si>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</si>
  <si>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</si>
  <si>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</si>
  <si>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</si>
  <si>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</si>
  <si>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</si>
  <si>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</si>
  <si>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</si>
  <si>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</si>
  <si>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</si>
  <si>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</si>
  <si>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</si>
  <si>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</si>
  <si>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</si>
  <si>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</si>
  <si>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</si>
  <si>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</si>
  <si>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</si>
  <si>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</si>
  <si>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</si>
  <si>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</si>
  <si>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</si>
  <si>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</si>
  <si>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</si>
  <si>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</si>
  <si>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</si>
  <si>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</si>
  <si>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</si>
  <si>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</si>
  <si>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</si>
  <si>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</si>
  <si>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</si>
  <si>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</si>
  <si>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</si>
  <si>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</si>
  <si>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</si>
  <si>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</si>
  <si>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</si>
  <si>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</si>
  <si>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</si>
  <si>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</si>
  <si>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</si>
  <si>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</si>
  <si>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</si>
  <si>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</si>
  <si>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</si>
  <si>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</si>
  <si>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</si>
  <si>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</si>
  <si>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</si>
  <si>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</si>
  <si>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</si>
  <si>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</si>
  <si>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</si>
  <si>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</si>
  <si>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</si>
  <si>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</si>
  <si>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</si>
  <si>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</si>
  <si>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</si>
  <si>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</si>
  <si>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</si>
  <si>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</si>
  <si>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</si>
  <si>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</si>
  <si>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</si>
  <si>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</si>
  <si>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</si>
  <si>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</si>
  <si>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</si>
  <si>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</si>
  <si>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</si>
  <si>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</si>
  <si>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</si>
  <si>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</si>
  <si>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</si>
  <si>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</si>
  <si>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</si>
  <si>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</si>
  <si>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</si>
  <si>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</si>
  <si>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</si>
  <si>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</si>
  <si>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</si>
  <si>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</si>
  <si>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</si>
  <si>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</si>
  <si>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</si>
  <si>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</si>
  <si>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</si>
  <si>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</si>
  <si>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</si>
  <si>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</si>
  <si>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</si>
  <si>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</si>
  <si>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</si>
  <si>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</si>
  <si>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</si>
  <si>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</si>
  <si>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</si>
  <si>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</si>
  <si>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</si>
  <si>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</si>
  <si>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</si>
  <si>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</si>
  <si>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</si>
  <si>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</si>
  <si>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</si>
  <si>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</si>
  <si>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</si>
  <si>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</si>
  <si>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</si>
  <si>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</si>
  <si>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</si>
  <si>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</si>
  <si>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</si>
  <si>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</si>
  <si>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</si>
  <si>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</si>
  <si>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</si>
  <si>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</si>
  <si>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</si>
  <si>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</si>
  <si>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</si>
  <si>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</si>
  <si>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</si>
  <si>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</si>
  <si>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</si>
  <si>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</si>
  <si>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</si>
  <si>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</si>
  <si>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</si>
  <si>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</si>
  <si>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</si>
  <si>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</si>
  <si>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</si>
  <si>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</si>
  <si>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</si>
  <si>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</si>
  <si>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</si>
  <si>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</si>
  <si>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</si>
  <si>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</si>
  <si>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</si>
  <si>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</si>
  <si>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</si>
  <si>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</si>
  <si>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</si>
  <si>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</si>
  <si>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</si>
  <si>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</si>
  <si>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</si>
  <si>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</si>
  <si>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</si>
  <si>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</si>
  <si>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</si>
  <si>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</si>
  <si>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</si>
  <si>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</si>
  <si>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</si>
  <si>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</si>
  <si>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</si>
  <si>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</si>
  <si>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</si>
  <si>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</si>
  <si>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</si>
  <si>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</si>
  <si>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</si>
  <si>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</si>
  <si>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</si>
  <si>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</si>
  <si>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</si>
  <si>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</si>
  <si>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</si>
  <si>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</si>
  <si>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</si>
  <si>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</si>
  <si>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</si>
  <si>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</si>
  <si>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</si>
  <si>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</si>
  <si>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</si>
  <si>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</si>
  <si>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</si>
  <si>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</si>
  <si>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</si>
  <si>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</si>
  <si>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</si>
  <si>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</si>
  <si>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</si>
  <si>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</si>
  <si>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</si>
  <si>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</si>
  <si>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</si>
  <si>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</si>
  <si>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</si>
  <si>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</si>
  <si>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</si>
  <si>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</si>
  <si>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</si>
  <si>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</si>
  <si>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</si>
  <si>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</si>
  <si>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</si>
  <si>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</si>
  <si>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</si>
  <si>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</si>
  <si>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</si>
  <si>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</si>
  <si>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</si>
  <si>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</si>
  <si>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</si>
  <si>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</si>
  <si>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</si>
  <si>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</si>
  <si>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</si>
  <si>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</si>
  <si>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</si>
  <si>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</si>
  <si>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</si>
  <si>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</si>
  <si>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</si>
  <si>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</si>
  <si>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</si>
  <si>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</si>
  <si>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</si>
  <si>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</si>
  <si>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</si>
  <si>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</si>
  <si>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</si>
  <si>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</si>
  <si>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</si>
  <si>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</si>
  <si>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</si>
  <si>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</si>
  <si>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</si>
  <si>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</si>
  <si>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</si>
  <si>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</si>
  <si>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</si>
  <si>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</si>
  <si>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</si>
  <si>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</si>
  <si>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</si>
  <si>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</si>
  <si>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</si>
  <si>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</si>
  <si>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</si>
  <si>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</si>
  <si>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</si>
  <si>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</si>
  <si>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</si>
  <si>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</si>
  <si>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</si>
  <si>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</si>
  <si>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</si>
  <si>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</si>
  <si>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</si>
  <si>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</si>
  <si>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</si>
  <si>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</si>
  <si>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</si>
  <si>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</si>
  <si>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</si>
  <si>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</si>
  <si>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</si>
  <si>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</si>
  <si>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</si>
  <si>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</si>
  <si>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</si>
  <si>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</si>
  <si>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</si>
  <si>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</si>
  <si>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</si>
  <si>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</si>
  <si>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</si>
  <si>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</si>
  <si>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</si>
  <si>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</si>
  <si>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</si>
  <si>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</si>
  <si>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</si>
  <si>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</si>
  <si>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</si>
  <si>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</si>
  <si>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</si>
  <si>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</si>
  <si>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</si>
  <si>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</si>
  <si>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</si>
  <si>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</si>
  <si>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</si>
  <si>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</si>
  <si>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</si>
  <si>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</si>
  <si>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</si>
  <si>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</si>
  <si>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</si>
  <si>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</si>
  <si>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</si>
  <si>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</si>
  <si>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</si>
  <si>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</si>
  <si>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</si>
  <si>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</si>
  <si>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</si>
  <si>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</si>
  <si>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</si>
  <si>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</si>
  <si>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</si>
  <si>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</si>
  <si>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</si>
  <si>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</si>
  <si>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</si>
  <si>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</si>
  <si>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</si>
  <si>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</si>
  <si>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</si>
  <si>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</si>
  <si>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</si>
  <si>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</si>
  <si>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</si>
  <si>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</si>
  <si>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</si>
  <si>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</si>
  <si>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</si>
  <si>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</si>
  <si>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</si>
  <si>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</si>
  <si>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</si>
  <si>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</si>
  <si>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</si>
  <si>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</si>
  <si>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</si>
  <si>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</si>
  <si>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</si>
  <si>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</si>
  <si>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</si>
  <si>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</si>
  <si>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</si>
  <si>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</si>
  <si>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</si>
  <si>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</si>
  <si>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</si>
  <si>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</si>
  <si>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</si>
  <si>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</si>
  <si>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</si>
  <si>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</si>
  <si>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</si>
  <si>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</si>
  <si>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</si>
  <si>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</si>
  <si>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</si>
  <si>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</si>
  <si>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</si>
  <si>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</si>
  <si>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</si>
  <si>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</si>
  <si>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</si>
  <si>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</si>
  <si>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</si>
  <si>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</si>
  <si>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</si>
  <si>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</si>
  <si>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</si>
  <si>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</si>
  <si>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</si>
  <si>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</si>
  <si>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</si>
  <si>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</si>
  <si>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</si>
  <si>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</si>
  <si>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</si>
  <si>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</si>
  <si>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</si>
  <si>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</si>
  <si>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</si>
  <si>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</si>
  <si>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</si>
  <si>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</si>
  <si>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</si>
  <si>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</si>
  <si>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</si>
  <si>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</si>
  <si>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</si>
  <si>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</si>
  <si>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</si>
  <si>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</si>
  <si>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</si>
  <si>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</si>
  <si>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</si>
  <si>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</si>
  <si>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</si>
  <si>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</si>
  <si>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</si>
  <si>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</si>
  <si>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</si>
  <si>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</si>
  <si>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</si>
  <si>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</si>
  <si>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</si>
  <si>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</si>
  <si>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</si>
  <si>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</si>
  <si>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</si>
  <si>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</si>
  <si>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</si>
  <si>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</si>
  <si>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</si>
  <si>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</si>
  <si>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</si>
  <si>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</si>
  <si>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</si>
  <si>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</si>
  <si>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</si>
  <si>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</si>
  <si>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</si>
  <si>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</si>
  <si>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</si>
  <si>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</si>
  <si>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</si>
  <si>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</si>
  <si>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</si>
  <si>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</si>
  <si>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</si>
  <si>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</si>
  <si>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</si>
  <si>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</si>
  <si>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</si>
  <si>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</si>
  <si>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</si>
  <si>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</si>
  <si>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</si>
  <si>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</si>
  <si>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</si>
  <si>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</si>
  <si>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</si>
  <si>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</si>
  <si>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</si>
  <si>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</si>
  <si>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</si>
  <si>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</si>
  <si>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</si>
  <si>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</si>
  <si>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</si>
  <si>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</si>
  <si>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</si>
  <si>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</si>
  <si>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</si>
  <si>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</si>
  <si>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</si>
  <si>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</si>
  <si>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</si>
  <si>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</si>
  <si>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</si>
  <si>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</si>
  <si>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</si>
  <si>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</si>
  <si>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</si>
  <si>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</si>
  <si>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</si>
  <si>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</si>
  <si>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</si>
  <si>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</si>
  <si>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</si>
  <si>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</si>
  <si>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</si>
  <si>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</si>
  <si>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</si>
  <si>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</si>
  <si>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</si>
  <si>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</si>
  <si>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</si>
  <si>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</si>
  <si>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</si>
  <si>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</si>
  <si>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</si>
  <si>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</si>
  <si>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</si>
  <si>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</si>
  <si>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</si>
  <si>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</si>
  <si>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</si>
  <si>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</si>
  <si>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</si>
  <si>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</si>
  <si>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</si>
  <si>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</si>
  <si>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</si>
  <si>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</si>
  <si>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</si>
  <si>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</si>
  <si>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</si>
  <si>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</si>
  <si>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</si>
  <si>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</si>
  <si>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</si>
  <si>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</si>
  <si>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</si>
  <si>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</si>
  <si>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</si>
  <si>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</si>
  <si>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</si>
  <si>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</si>
  <si>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</si>
  <si>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</si>
  <si>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</si>
  <si>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</si>
  <si>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</si>
  <si>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</si>
  <si>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</si>
  <si>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</si>
  <si>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</si>
  <si>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</si>
  <si>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</si>
  <si>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</si>
  <si>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</si>
  <si>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</si>
  <si>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</si>
  <si>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</si>
  <si>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</si>
  <si>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</si>
  <si>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</si>
  <si>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</si>
  <si>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</si>
  <si>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</si>
  <si>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</si>
  <si>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</si>
  <si>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</si>
  <si>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</si>
  <si>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</si>
  <si>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</si>
  <si>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</si>
  <si>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</si>
  <si>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</si>
  <si>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</si>
  <si>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</si>
  <si>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</si>
  <si>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</si>
  <si>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</si>
  <si>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</si>
  <si>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</si>
  <si>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</si>
  <si>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</si>
  <si>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</si>
  <si>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</si>
  <si>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</si>
  <si>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</si>
  <si>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</si>
  <si>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</si>
  <si>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</si>
  <si>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</si>
  <si>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</si>
  <si>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</si>
  <si>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</si>
  <si>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</si>
  <si>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</si>
  <si>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</si>
  <si>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</si>
  <si>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</si>
  <si>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</si>
  <si>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</si>
  <si>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</si>
  <si>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</si>
  <si>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</si>
  <si>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</si>
  <si>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</si>
  <si>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</si>
  <si>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</si>
  <si>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</si>
  <si>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</si>
  <si>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</si>
  <si>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</si>
  <si>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</si>
  <si>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</si>
  <si>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</si>
  <si>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</si>
  <si>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</si>
  <si>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</si>
  <si>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</si>
  <si>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</si>
  <si>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</si>
  <si>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</si>
  <si>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</si>
  <si>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</si>
  <si>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</si>
  <si>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</si>
  <si>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</si>
  <si>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</si>
  <si>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</si>
  <si>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</si>
  <si>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</si>
  <si>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</si>
  <si>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</si>
  <si>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</si>
  <si>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</si>
  <si>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</si>
  <si>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</si>
  <si>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</si>
  <si>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</si>
  <si>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</si>
  <si>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</si>
  <si>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</si>
  <si>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</si>
  <si>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</si>
  <si>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</si>
  <si>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</si>
  <si>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</si>
  <si>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</si>
  <si>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</si>
  <si>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</si>
  <si>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</si>
  <si>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</si>
  <si>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</si>
  <si>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</si>
  <si>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</si>
  <si>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</si>
  <si>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</si>
  <si>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</si>
  <si>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</si>
  <si>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</si>
  <si>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</si>
  <si>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</si>
  <si>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</si>
  <si>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</si>
  <si>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</si>
  <si>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</si>
  <si>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</si>
  <si>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</si>
  <si>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</si>
  <si>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</si>
  <si>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</si>
  <si>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</si>
  <si>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</si>
  <si>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</si>
  <si>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</si>
  <si>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</si>
  <si>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</si>
  <si>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</si>
  <si>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</si>
  <si>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</si>
  <si>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</si>
  <si>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</si>
  <si>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</si>
  <si>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</si>
  <si>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</si>
  <si>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</si>
  <si>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</si>
  <si>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</si>
  <si>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</si>
  <si>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</si>
  <si>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</si>
  <si>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</si>
  <si>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</si>
  <si>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</si>
  <si>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</si>
  <si>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</si>
  <si>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</si>
  <si>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</si>
  <si>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</si>
  <si>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</si>
  <si>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</si>
  <si>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</si>
  <si>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</si>
  <si>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</si>
  <si>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</si>
  <si>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</si>
  <si>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</si>
  <si>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</si>
  <si>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</si>
  <si>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</si>
  <si>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</si>
  <si>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</si>
  <si>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</si>
  <si>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</si>
  <si>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</si>
  <si>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</si>
  <si>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</si>
  <si>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</si>
  <si>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</si>
  <si>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</si>
  <si>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</si>
  <si>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</si>
  <si>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</si>
  <si>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</si>
  <si>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</si>
  <si>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</si>
  <si>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</si>
  <si>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</si>
  <si>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</si>
  <si>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</si>
  <si>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</si>
  <si>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</si>
  <si>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</si>
  <si>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</si>
  <si>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</si>
  <si>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</si>
  <si>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</si>
  <si>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</si>
  <si>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</si>
  <si>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</si>
  <si>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</si>
  <si>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</si>
  <si>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</si>
  <si>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</si>
  <si>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</si>
  <si>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</si>
  <si>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</si>
  <si>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</si>
  <si>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</si>
  <si>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</si>
  <si>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</si>
  <si>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</si>
  <si>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</si>
  <si>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</si>
  <si>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</si>
  <si>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</si>
  <si>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</si>
  <si>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</si>
  <si>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</si>
  <si>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</si>
  <si>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</si>
  <si>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</si>
  <si>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</si>
  <si>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</si>
  <si>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</si>
  <si>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</si>
  <si>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</si>
  <si>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</si>
  <si>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</si>
  <si>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</si>
  <si>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</si>
  <si>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</si>
  <si>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</si>
  <si>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</si>
  <si>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</si>
  <si>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</si>
  <si>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</si>
  <si>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</si>
  <si>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</si>
  <si>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</si>
  <si>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</si>
  <si>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</si>
  <si>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</si>
  <si>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</si>
  <si>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</si>
  <si>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</si>
  <si>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</si>
  <si>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</si>
  <si>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</si>
  <si>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</si>
  <si>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</si>
  <si>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</si>
  <si>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</si>
  <si>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</si>
  <si>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</si>
  <si>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</si>
  <si>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</si>
  <si>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</si>
  <si>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</si>
  <si>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</si>
  <si>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</si>
  <si>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</si>
  <si>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</si>
  <si>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</si>
  <si>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</si>
  <si>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</si>
  <si>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</si>
  <si>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</si>
  <si>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</si>
  <si>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</si>
  <si>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</si>
  <si>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</si>
  <si>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</si>
  <si>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</si>
  <si>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</si>
  <si>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</si>
  <si>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</si>
  <si>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</si>
  <si>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</si>
  <si>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</si>
  <si>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</si>
  <si>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</si>
  <si>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</si>
  <si>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</si>
  <si>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</si>
  <si>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</si>
  <si>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</si>
  <si>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</si>
  <si>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</si>
  <si>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</si>
  <si>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</si>
  <si>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</si>
  <si>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</si>
  <si>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</si>
  <si>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</si>
  <si>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</si>
  <si>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</si>
  <si>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</si>
  <si>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</si>
  <si>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</si>
  <si>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</si>
  <si>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</si>
  <si>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</si>
  <si>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</si>
  <si>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</si>
  <si>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</si>
  <si>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</si>
  <si>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</si>
  <si>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</si>
  <si>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</si>
  <si>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</si>
  <si>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</si>
  <si>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</si>
  <si>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</si>
  <si>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</si>
  <si>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</si>
  <si>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</si>
  <si>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</si>
  <si>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</si>
  <si>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</si>
  <si>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</si>
  <si>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</si>
  <si>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</si>
  <si>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</si>
  <si>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</si>
  <si>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</si>
  <si>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</si>
  <si>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</si>
  <si>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</si>
  <si>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</si>
  <si>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</si>
  <si>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</si>
  <si>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</si>
  <si>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</si>
  <si>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</si>
  <si>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</si>
  <si>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</si>
  <si>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</si>
  <si>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</si>
  <si>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</si>
  <si>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</si>
  <si>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</si>
  <si>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</si>
  <si>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</si>
  <si>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</si>
  <si>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</si>
  <si>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</si>
  <si>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</si>
  <si>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</si>
  <si>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</si>
  <si>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</si>
  <si>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</si>
  <si>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</si>
  <si>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</si>
  <si>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</si>
  <si>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</si>
  <si>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</si>
  <si>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</si>
  <si>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</si>
  <si>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</si>
  <si>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</si>
  <si>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</si>
  <si>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</si>
  <si>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</si>
  <si>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</si>
  <si>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</si>
  <si>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</si>
  <si>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</si>
  <si>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</si>
  <si>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</si>
  <si>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</si>
  <si>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</si>
  <si>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</si>
  <si>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</si>
  <si>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</si>
  <si>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</si>
  <si>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</si>
  <si>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</si>
  <si>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</si>
  <si>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</si>
  <si>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</si>
  <si>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</si>
  <si>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</si>
  <si>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</si>
  <si>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</si>
  <si>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</si>
  <si>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</si>
  <si>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</si>
  <si>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</si>
  <si>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</si>
  <si>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</si>
  <si>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</si>
  <si>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</si>
  <si>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</si>
  <si>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</si>
  <si>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</si>
  <si>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</si>
  <si>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</si>
  <si>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</si>
  <si>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</si>
  <si>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</si>
  <si>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</si>
  <si>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</si>
  <si>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</si>
  <si>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</si>
  <si>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</si>
  <si>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</si>
  <si>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</si>
  <si>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</si>
  <si>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</si>
  <si>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</si>
  <si>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</si>
  <si>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</si>
  <si>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</si>
  <si>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</si>
  <si>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</si>
  <si>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</si>
  <si>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</si>
  <si>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</si>
  <si>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</si>
  <si>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</si>
  <si>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</si>
  <si>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</si>
  <si>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</si>
  <si>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</si>
  <si>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</si>
  <si>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</si>
  <si>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</si>
  <si>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</si>
  <si>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</si>
  <si>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</si>
  <si>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</si>
  <si>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</si>
  <si>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</si>
  <si>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</si>
  <si>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</si>
  <si>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</si>
  <si>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</si>
  <si>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</si>
  <si>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</si>
  <si>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</si>
  <si>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</si>
  <si>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</si>
  <si>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</si>
  <si>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</si>
  <si>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</si>
  <si>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</si>
  <si>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</si>
  <si>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</si>
  <si>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</si>
  <si>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</si>
  <si>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</si>
  <si>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</si>
  <si>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</si>
  <si>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</si>
  <si>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</si>
  <si>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</si>
  <si>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</si>
  <si>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</si>
  <si>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</si>
  <si>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</si>
  <si>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</si>
  <si>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</si>
  <si>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</si>
  <si>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</si>
  <si>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</si>
  <si>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</si>
  <si>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</si>
  <si>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</si>
  <si>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</si>
  <si>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</si>
  <si>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</si>
  <si>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</si>
  <si>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</si>
  <si>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</si>
  <si>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</si>
  <si>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</si>
  <si>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</si>
  <si>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</si>
  <si>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</si>
  <si>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</si>
  <si>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</si>
  <si>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</si>
  <si>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</si>
  <si>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</si>
  <si>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</si>
  <si>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</si>
  <si>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</si>
  <si>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</si>
  <si>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</si>
  <si>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</si>
  <si>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</si>
  <si>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</si>
  <si>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</si>
  <si>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</si>
  <si>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</si>
  <si>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</si>
  <si>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</si>
  <si>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</si>
  <si>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</si>
  <si>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</si>
  <si>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</si>
  <si>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</si>
  <si>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</si>
  <si>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</si>
  <si>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</si>
  <si>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</si>
  <si>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</si>
  <si>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</si>
  <si>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</si>
  <si>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</si>
  <si>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</si>
  <si>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</si>
  <si>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</si>
  <si>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</si>
  <si>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</si>
  <si>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</si>
  <si>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</si>
  <si>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</si>
  <si>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</si>
  <si>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</si>
  <si>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</si>
  <si>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</si>
  <si>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</si>
  <si>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</si>
  <si>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</si>
  <si>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</si>
  <si>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</si>
  <si>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</si>
  <si>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</si>
  <si>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</si>
  <si>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</si>
  <si>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</si>
  <si>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</si>
  <si>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</si>
  <si>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</si>
  <si>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</si>
  <si>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</si>
  <si>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</si>
  <si>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</si>
  <si>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</si>
  <si>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</si>
  <si>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</si>
  <si>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</si>
  <si>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</si>
  <si>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</si>
  <si>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</si>
  <si>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</si>
  <si>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</si>
  <si>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</si>
  <si>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</si>
  <si>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</si>
  <si>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</si>
  <si>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</si>
  <si>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</si>
  <si>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</si>
  <si>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</si>
  <si>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</si>
  <si>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</si>
  <si>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</si>
  <si>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</si>
  <si>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</si>
  <si>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</si>
  <si>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</si>
  <si>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</si>
  <si>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</si>
  <si>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</si>
  <si>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</si>
  <si>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</si>
  <si>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</si>
  <si>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</si>
  <si>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</si>
  <si>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</si>
  <si>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</si>
  <si>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</si>
  <si>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</si>
  <si>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</si>
  <si>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</si>
  <si>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</si>
  <si>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</si>
  <si>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</si>
  <si>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</si>
  <si>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</si>
  <si>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</si>
  <si>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</si>
  <si>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</si>
  <si>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</si>
  <si>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</si>
  <si>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</si>
  <si>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</si>
  <si>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</si>
  <si>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</si>
  <si>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</si>
  <si>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</si>
  <si>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</si>
  <si>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</si>
  <si>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</si>
  <si>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</si>
  <si>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</si>
  <si>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</si>
  <si>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</si>
  <si>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</si>
  <si>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</si>
  <si>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</si>
  <si>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</si>
  <si>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</si>
  <si>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</si>
  <si>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</si>
  <si>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</si>
  <si>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</si>
  <si>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</si>
  <si>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</si>
  <si>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</si>
  <si>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</si>
  <si>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</si>
  <si>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</si>
  <si>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</si>
  <si>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</si>
  <si>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</si>
  <si>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</si>
  <si>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</si>
  <si>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</si>
  <si>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</si>
  <si>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</si>
  <si>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</si>
  <si>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</si>
  <si>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</si>
  <si>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</si>
  <si>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</si>
  <si>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</si>
  <si>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</si>
  <si>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</si>
  <si>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</si>
  <si>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</si>
  <si>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</si>
  <si>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</si>
  <si>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</si>
  <si>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</si>
  <si>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</si>
  <si>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</si>
  <si>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</si>
  <si>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</si>
  <si>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</si>
  <si>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</si>
  <si>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</si>
  <si>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</si>
  <si>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</si>
  <si>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</si>
  <si>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</si>
  <si>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</si>
  <si>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</si>
  <si>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</si>
  <si>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</si>
  <si>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</si>
  <si>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</si>
  <si>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</si>
  <si>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</si>
  <si>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</si>
  <si>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</si>
  <si>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</si>
  <si>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</si>
  <si>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</si>
  <si>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</si>
  <si>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</si>
  <si>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</si>
  <si>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</si>
  <si>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</si>
  <si>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</si>
  <si>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</si>
  <si>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</si>
  <si>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</si>
  <si>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</si>
  <si>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</si>
  <si>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</si>
  <si>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</si>
  <si>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</si>
  <si>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</si>
  <si>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</si>
  <si>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</si>
  <si>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</si>
  <si>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</si>
  <si>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</si>
  <si>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</si>
  <si>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</si>
  <si>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</si>
  <si>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</si>
  <si>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</si>
  <si>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</si>
  <si>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</si>
  <si>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</si>
  <si>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</si>
  <si>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</si>
  <si>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</si>
  <si>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</si>
  <si>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</si>
  <si>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</si>
  <si>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</si>
  <si>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</si>
  <si>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</si>
  <si>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</si>
  <si>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</si>
  <si>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</si>
  <si>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</si>
  <si>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</si>
  <si>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</si>
  <si>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</si>
  <si>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</si>
  <si>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</si>
  <si>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</si>
  <si>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</si>
  <si>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</si>
  <si>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</si>
  <si>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</si>
  <si>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</si>
  <si>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</si>
  <si>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</si>
  <si>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</si>
  <si>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</si>
  <si>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</si>
  <si>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</si>
  <si>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</si>
  <si>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</si>
  <si>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</si>
  <si>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</si>
  <si>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</si>
  <si>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</si>
  <si>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</si>
  <si>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</si>
  <si>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</si>
  <si>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</si>
  <si>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</si>
  <si>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</si>
  <si>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</si>
  <si>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</si>
  <si>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</si>
  <si>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</si>
  <si>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</si>
  <si>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</si>
  <si>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</si>
  <si>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</si>
  <si>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</si>
  <si>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</si>
  <si>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</si>
  <si>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</si>
  <si>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</si>
  <si>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</si>
  <si>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</si>
  <si>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</si>
  <si>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</si>
  <si>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</si>
  <si>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</si>
  <si>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</si>
  <si>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</si>
  <si>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</si>
  <si>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</si>
  <si>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</si>
  <si>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</si>
  <si>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</si>
  <si>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</si>
  <si>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</si>
  <si>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</si>
  <si>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</si>
  <si>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</si>
  <si>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</si>
  <si>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</si>
  <si>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</si>
  <si>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</si>
  <si>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</si>
  <si>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</si>
  <si>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</si>
  <si>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</si>
  <si>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</si>
  <si>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</si>
  <si>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</si>
  <si>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</si>
  <si>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</si>
  <si>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</si>
  <si>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</si>
  <si>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</si>
  <si>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</si>
  <si>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</si>
  <si>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</si>
  <si>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</si>
  <si>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</si>
  <si>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</si>
  <si>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</si>
  <si>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</si>
  <si>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</si>
  <si>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</si>
  <si>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</si>
  <si>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</si>
  <si>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</si>
  <si>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</si>
  <si>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</si>
  <si>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</si>
  <si>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</si>
  <si>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</si>
  <si>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</si>
  <si>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</si>
  <si>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</si>
  <si>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</si>
  <si>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</si>
  <si>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</si>
  <si>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</si>
  <si>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</si>
  <si>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</si>
  <si>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</si>
  <si>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</si>
  <si>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</si>
  <si>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</si>
  <si>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</si>
  <si>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</si>
  <si>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</si>
  <si>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</si>
  <si>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</si>
  <si>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</si>
  <si>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</si>
  <si>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</si>
  <si>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</si>
  <si>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</si>
  <si>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</si>
  <si>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</si>
  <si>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</si>
  <si>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</si>
  <si>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</si>
  <si>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</si>
  <si>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</si>
  <si>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</si>
  <si>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</si>
  <si>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</si>
  <si>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</si>
  <si>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</si>
  <si>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</si>
  <si>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</si>
  <si>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</si>
  <si>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</si>
  <si>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</si>
  <si>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</si>
  <si>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</si>
  <si>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</si>
  <si>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</si>
  <si>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</si>
  <si>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</si>
  <si>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</si>
  <si>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</si>
  <si>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</si>
  <si>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</si>
  <si>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</si>
  <si>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</si>
  <si>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</si>
  <si>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</si>
  <si>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</si>
  <si>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</si>
  <si>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</si>
  <si>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</si>
  <si>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</si>
  <si>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</si>
  <si>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</si>
  <si>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</si>
  <si>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</si>
  <si>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</si>
  <si>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</si>
  <si>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</si>
  <si>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</si>
  <si>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</si>
  <si>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</si>
  <si>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</si>
  <si>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</si>
  <si>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</si>
  <si>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</si>
  <si>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</si>
  <si>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</si>
  <si>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</si>
  <si>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</si>
  <si>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</si>
  <si>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</si>
  <si>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</si>
  <si>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</si>
  <si>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</si>
  <si>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</si>
  <si>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</si>
  <si>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</si>
  <si>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</si>
  <si>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</si>
  <si>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</si>
  <si>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</si>
  <si>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</si>
  <si>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</si>
  <si>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</si>
  <si>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</si>
  <si>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</si>
  <si>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</si>
  <si>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</si>
  <si>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</si>
  <si>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</si>
  <si>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</si>
  <si>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</si>
  <si>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</si>
  <si>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</si>
  <si>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</si>
  <si>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</si>
  <si>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</si>
  <si>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</si>
  <si>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</si>
  <si>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</si>
  <si>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</si>
  <si>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</si>
  <si>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</si>
  <si>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</si>
  <si>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</si>
  <si>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</si>
  <si>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</si>
  <si>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</si>
  <si>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</si>
  <si>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</si>
  <si>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</si>
  <si>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</si>
  <si>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</si>
  <si>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</si>
  <si>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</si>
  <si>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</si>
  <si>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</si>
  <si>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</si>
  <si>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</si>
  <si>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</si>
  <si>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</si>
  <si>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</si>
  <si>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</si>
  <si>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</si>
  <si>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</si>
  <si>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</si>
  <si>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</si>
  <si>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</si>
  <si>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</si>
  <si>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</si>
  <si>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</si>
  <si>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</si>
  <si>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</si>
  <si>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</si>
  <si>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</si>
  <si>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</si>
  <si>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</si>
  <si>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</si>
  <si>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</si>
  <si>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</si>
  <si>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</si>
  <si>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</si>
  <si>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</si>
  <si>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</si>
  <si>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</si>
  <si>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</si>
  <si>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</si>
  <si>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</si>
  <si>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</si>
  <si>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</si>
  <si>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</si>
  <si>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</si>
  <si>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</si>
  <si>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</si>
  <si>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</si>
  <si>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</si>
  <si>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</si>
  <si>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</si>
  <si>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</si>
  <si>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</si>
  <si>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</si>
  <si>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</si>
  <si>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</si>
  <si>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</si>
  <si>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</si>
  <si>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</si>
  <si>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</si>
  <si>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</si>
  <si>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</si>
  <si>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</si>
  <si>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</si>
  <si>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</si>
  <si>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</si>
  <si>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</si>
  <si>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</si>
  <si>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</si>
  <si>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</si>
  <si>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</si>
  <si>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</si>
  <si>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</si>
  <si>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</si>
  <si>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</si>
  <si>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</si>
  <si>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</si>
  <si>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</si>
  <si>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</si>
  <si>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</si>
  <si>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</si>
  <si>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</si>
  <si>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</si>
  <si>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</si>
  <si>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</si>
  <si>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</si>
  <si>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</si>
  <si>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</si>
  <si>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</si>
  <si>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</si>
  <si>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</si>
  <si>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</si>
  <si>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</si>
  <si>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</si>
  <si>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</si>
  <si>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</si>
  <si>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</si>
  <si>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</si>
  <si>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</si>
  <si>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</si>
  <si>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</si>
  <si>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</si>
  <si>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</si>
  <si>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</si>
  <si>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</si>
  <si>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</si>
  <si>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</si>
  <si>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</si>
  <si>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</si>
  <si>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</si>
  <si>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</si>
  <si>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</si>
  <si>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</si>
  <si>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</si>
  <si>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</si>
  <si>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</si>
  <si>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</si>
  <si>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</si>
  <si>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</si>
  <si>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</si>
  <si>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</si>
  <si>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</si>
  <si>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</si>
  <si>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</si>
  <si>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</si>
  <si>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</si>
  <si>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</si>
  <si>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</si>
  <si>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</si>
  <si>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</si>
  <si>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</si>
  <si>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</si>
  <si>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</si>
  <si>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</si>
  <si>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</si>
  <si>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</si>
  <si>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</si>
  <si>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</si>
  <si>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</si>
  <si>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</si>
  <si>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</si>
  <si>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</si>
  <si>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</si>
  <si>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</si>
  <si>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</si>
  <si>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</si>
  <si>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</si>
  <si>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</si>
  <si>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</si>
  <si>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</si>
  <si>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</si>
  <si>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</si>
  <si>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</si>
  <si>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</si>
  <si>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</si>
  <si>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</si>
  <si>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</si>
  <si>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</si>
  <si>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</si>
  <si>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</si>
  <si>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</si>
  <si>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</si>
  <si>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</si>
  <si>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</si>
  <si>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</si>
  <si>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</si>
  <si>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</si>
  <si>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</si>
  <si>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</si>
  <si>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</si>
  <si>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</si>
  <si>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</si>
  <si>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</si>
  <si>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</si>
  <si>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</si>
  <si>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</si>
  <si>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</si>
  <si>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</si>
  <si>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</si>
  <si>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</si>
  <si>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</si>
  <si>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</si>
  <si>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</si>
  <si>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</si>
  <si>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</si>
  <si>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</si>
  <si>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</si>
  <si>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</si>
  <si>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</si>
  <si>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</si>
  <si>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</si>
  <si>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</si>
  <si>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</si>
  <si>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</si>
  <si>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</si>
  <si>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</si>
  <si>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</si>
  <si>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</si>
  <si>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</si>
  <si>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</si>
  <si>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</si>
  <si>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</si>
  <si>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</si>
  <si>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</si>
  <si>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</si>
  <si>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</si>
  <si>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</si>
  <si>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</si>
  <si>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</si>
  <si>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</si>
  <si>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</si>
  <si>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</si>
  <si>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</si>
  <si>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</si>
  <si>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</si>
  <si>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</si>
  <si>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</si>
  <si>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</si>
  <si>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</si>
  <si>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</si>
  <si>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</si>
  <si>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</si>
  <si>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</si>
  <si>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</si>
  <si>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</si>
  <si>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</si>
  <si>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</si>
  <si>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</si>
  <si>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</si>
  <si>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</si>
  <si>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</si>
  <si>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</si>
  <si>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</si>
  <si>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</si>
  <si>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</si>
  <si>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</si>
  <si>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</si>
  <si>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</si>
  <si>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</si>
  <si>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</si>
  <si>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</si>
  <si>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</si>
  <si>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</si>
  <si>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</si>
  <si>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</si>
  <si>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</si>
  <si>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</si>
  <si>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</si>
  <si>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</si>
  <si>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</si>
  <si>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</si>
  <si>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</si>
  <si>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</si>
  <si>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</si>
  <si>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</si>
  <si>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</si>
  <si>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</si>
  <si>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</si>
  <si>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</si>
  <si>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</si>
  <si>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</si>
  <si>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</si>
  <si>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</si>
  <si>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</si>
  <si>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</si>
  <si>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</si>
  <si>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</si>
  <si>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</si>
  <si>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</si>
  <si>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</si>
  <si>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</si>
  <si>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</si>
  <si>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</si>
  <si>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</si>
  <si>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</si>
  <si>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</si>
  <si>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</si>
  <si>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</si>
  <si>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</si>
  <si>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</si>
  <si>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</si>
  <si>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</si>
  <si>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</si>
  <si>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</si>
  <si>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</si>
  <si>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</si>
  <si>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</si>
  <si>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</si>
  <si>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</si>
  <si>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</si>
  <si>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</si>
  <si>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</si>
  <si>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</si>
  <si>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</si>
  <si>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</si>
  <si>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</si>
  <si>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</si>
  <si>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</si>
  <si>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</si>
  <si>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</si>
  <si>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</si>
  <si>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</si>
  <si>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</si>
  <si>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</si>
  <si>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</si>
  <si>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</si>
  <si>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</si>
  <si>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</si>
  <si>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</si>
  <si>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</si>
  <si>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</si>
  <si>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</si>
  <si>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</si>
  <si>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</si>
  <si>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</si>
  <si>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</si>
  <si>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</si>
  <si>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</si>
  <si>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</si>
  <si>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</si>
  <si>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</si>
  <si>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</si>
  <si>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</si>
  <si>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</si>
  <si>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</si>
  <si>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</si>
  <si>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</si>
  <si>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</si>
  <si>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</si>
  <si>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</si>
  <si>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</si>
  <si>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</si>
  <si>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</si>
  <si>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</si>
  <si>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</si>
  <si>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</si>
  <si>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</si>
  <si>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</si>
  <si>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</si>
  <si>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</si>
  <si>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</si>
  <si>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</si>
  <si>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</si>
  <si>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</si>
  <si>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</si>
  <si>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</si>
  <si>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</si>
  <si>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</si>
  <si>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</si>
  <si>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</si>
  <si>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</si>
  <si>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</si>
  <si>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</si>
  <si>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</si>
  <si>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</si>
  <si>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</si>
  <si>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</si>
  <si>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</si>
  <si>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</si>
  <si>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</si>
  <si>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</si>
  <si>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</si>
  <si>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</si>
  <si>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</si>
  <si>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</si>
  <si>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</si>
  <si>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</si>
  <si>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</si>
  <si>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</si>
  <si>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</si>
  <si>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</si>
  <si>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</si>
  <si>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</si>
  <si>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</si>
  <si>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</si>
  <si>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</si>
  <si>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</si>
  <si>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</si>
  <si>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</si>
  <si>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</si>
  <si>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</si>
  <si>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</si>
  <si>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</si>
  <si>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</si>
  <si>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</si>
  <si>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</si>
  <si>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</si>
  <si>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</si>
  <si>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</si>
  <si>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</si>
  <si>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</si>
  <si>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</si>
  <si>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</si>
  <si>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</si>
  <si>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</si>
  <si>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</si>
  <si>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</si>
  <si>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</si>
  <si>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</si>
  <si>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</si>
  <si>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</si>
  <si>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</si>
  <si>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</si>
  <si>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</si>
  <si>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</si>
  <si>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</si>
  <si>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</si>
  <si>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</si>
  <si>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</si>
  <si>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</si>
  <si>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</si>
  <si>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</si>
  <si>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</si>
  <si>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</si>
  <si>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</si>
  <si>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</si>
  <si>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</si>
  <si>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</si>
  <si>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</si>
  <si>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</si>
  <si>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</si>
  <si>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</si>
  <si>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</si>
  <si>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</si>
  <si>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</si>
  <si>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</si>
  <si>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</si>
  <si>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</si>
  <si>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</si>
  <si>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</si>
  <si>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</si>
  <si>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</si>
  <si>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</si>
  <si>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</si>
  <si>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</si>
  <si>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</si>
  <si>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</si>
  <si>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</si>
  <si>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</si>
  <si>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</si>
  <si>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</si>
  <si>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</si>
  <si>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</si>
  <si>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</si>
  <si>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</si>
  <si>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</si>
  <si>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</si>
  <si>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</si>
  <si>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</si>
  <si>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</si>
  <si>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</si>
  <si>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</si>
  <si>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</si>
  <si>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</si>
  <si>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</si>
  <si>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</si>
  <si>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</si>
  <si>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</si>
  <si>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</si>
  <si>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</si>
  <si>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</si>
  <si>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</si>
  <si>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</si>
  <si>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</si>
  <si>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</si>
  <si>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</si>
  <si>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</si>
  <si>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</si>
  <si>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</si>
  <si>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</si>
  <si>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</si>
  <si>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</si>
  <si>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</si>
  <si>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</si>
  <si>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</si>
  <si>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</si>
  <si>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</si>
  <si>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</si>
  <si>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</si>
  <si>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</si>
  <si>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</si>
  <si>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</si>
  <si>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</si>
  <si>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</si>
  <si>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</si>
  <si>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</si>
  <si>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</si>
  <si>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</si>
  <si>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</si>
  <si>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</si>
  <si>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</si>
  <si>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</si>
  <si>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</si>
  <si>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</si>
  <si>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</si>
  <si>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</si>
  <si>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</si>
  <si>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</si>
  <si>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</si>
  <si>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</si>
  <si>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</si>
  <si>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</si>
  <si>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</si>
  <si>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</si>
  <si>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</si>
  <si>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</si>
  <si>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</si>
  <si>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</si>
  <si>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</si>
  <si>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</si>
  <si>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</si>
  <si>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</si>
  <si>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</si>
  <si>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</si>
  <si>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</si>
  <si>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</si>
  <si>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</si>
  <si>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</si>
  <si>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</si>
  <si>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</si>
  <si>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</si>
  <si>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</si>
  <si>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</si>
  <si>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</si>
  <si>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</si>
  <si>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</si>
  <si>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</si>
  <si>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</si>
  <si>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</si>
  <si>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</si>
  <si>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</si>
  <si>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</si>
  <si>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</si>
  <si>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</si>
  <si>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</si>
  <si>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</si>
  <si>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</si>
  <si>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</si>
  <si>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</si>
  <si>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</si>
  <si>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</si>
  <si>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</si>
  <si>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</si>
  <si>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</si>
  <si>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</si>
  <si>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</si>
  <si>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</si>
  <si>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</si>
  <si>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</si>
  <si>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</si>
  <si>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</si>
  <si>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</si>
  <si>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</si>
  <si>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</si>
  <si>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</si>
  <si>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</si>
  <si>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</si>
  <si>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</si>
  <si>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</si>
  <si>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</si>
  <si>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</si>
  <si>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</si>
  <si>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</si>
  <si>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</si>
  <si>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</si>
  <si>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</si>
  <si>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</si>
  <si>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</si>
  <si>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</si>
  <si>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</si>
  <si>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</si>
  <si>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</si>
  <si>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</si>
  <si>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</si>
  <si>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</si>
  <si>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</si>
  <si>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</si>
  <si>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</si>
  <si>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</si>
  <si>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</si>
  <si>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</si>
  <si>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</si>
  <si>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</si>
  <si>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</si>
  <si>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</si>
  <si>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</si>
  <si>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</si>
  <si>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</si>
  <si>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</si>
  <si>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</si>
  <si>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</si>
  <si>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</si>
  <si>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</si>
  <si>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</si>
  <si>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</si>
  <si>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</si>
  <si>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</si>
  <si>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</si>
  <si>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</si>
  <si>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</si>
  <si>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</si>
  <si>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</si>
  <si>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</si>
  <si>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</si>
  <si>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</si>
  <si>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</si>
  <si>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</si>
  <si>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</si>
  <si>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</si>
  <si>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</si>
  <si>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</si>
  <si>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</si>
  <si>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</si>
  <si>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</si>
  <si>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</si>
  <si>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</si>
  <si>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</si>
  <si>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</si>
  <si>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</si>
  <si>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</si>
  <si>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</si>
  <si>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</si>
  <si>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</si>
  <si>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</si>
  <si>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</si>
  <si>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</si>
  <si>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</si>
  <si>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</si>
  <si>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</si>
  <si>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</si>
  <si>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</si>
  <si>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</si>
  <si>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</si>
  <si>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</si>
  <si>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</si>
  <si>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</si>
  <si>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</si>
  <si>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</si>
  <si>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</si>
  <si>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</si>
  <si>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</si>
  <si>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</si>
  <si>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</si>
  <si>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</si>
  <si>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</si>
  <si>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</si>
  <si>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</si>
  <si>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</si>
  <si>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</si>
  <si>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</si>
  <si>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</si>
  <si>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</si>
  <si>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</si>
  <si>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</si>
  <si>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</si>
  <si>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</si>
  <si>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</si>
  <si>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</si>
  <si>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</si>
  <si>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</si>
  <si>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</si>
  <si>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</si>
  <si>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</si>
  <si>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</si>
  <si>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</si>
  <si>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</si>
  <si>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</si>
  <si>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</si>
  <si>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</si>
  <si>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</si>
  <si>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</si>
  <si>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</si>
  <si>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</si>
  <si>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</si>
  <si>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</si>
  <si>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</si>
  <si>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</si>
  <si>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</si>
  <si>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</si>
  <si>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</si>
  <si>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</si>
  <si>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</si>
  <si>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</si>
  <si>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</si>
  <si>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</si>
  <si>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</si>
  <si>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</si>
  <si>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</si>
  <si>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</si>
  <si>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</si>
  <si>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</si>
  <si>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</si>
  <si>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</si>
  <si>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</si>
  <si>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</si>
  <si>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</si>
  <si>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</si>
  <si>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</si>
  <si>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</si>
  <si>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</si>
  <si>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</si>
  <si>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</si>
  <si>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</si>
  <si>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</si>
  <si>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</si>
  <si>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</si>
  <si>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</si>
  <si>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</si>
  <si>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</si>
  <si>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</si>
  <si>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</si>
  <si>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</si>
  <si>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</si>
  <si>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</si>
  <si>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</si>
  <si>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</si>
  <si>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</si>
  <si>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</si>
  <si>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</si>
  <si>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</si>
  <si>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</si>
  <si>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</si>
  <si>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</si>
  <si>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</si>
  <si>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</si>
  <si>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</si>
  <si>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</si>
  <si>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</si>
  <si>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</si>
  <si>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</si>
  <si>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</si>
  <si>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</si>
  <si>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</si>
  <si>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</si>
  <si>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</si>
  <si>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</si>
  <si>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</si>
  <si>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</si>
  <si>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</si>
  <si>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</si>
  <si>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</si>
  <si>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</si>
  <si>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</si>
  <si>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</si>
  <si>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</si>
  <si>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</si>
  <si>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</si>
  <si>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</si>
  <si>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</si>
  <si>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</si>
  <si>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</si>
  <si>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</si>
  <si>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</si>
  <si>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</si>
  <si>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</si>
  <si>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</si>
  <si>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</si>
  <si>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</si>
  <si>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</si>
  <si>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</si>
  <si>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</si>
  <si>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</si>
  <si>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</si>
  <si>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</si>
  <si>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</si>
  <si>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</si>
  <si>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</si>
  <si>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</si>
  <si>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</si>
  <si>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</si>
  <si>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</si>
  <si>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</si>
  <si>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</si>
  <si>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</si>
  <si>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</si>
  <si>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</si>
  <si>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</si>
  <si>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</si>
  <si>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</si>
  <si>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</si>
  <si>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</si>
  <si>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</si>
  <si>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</si>
  <si>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</si>
  <si>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</si>
  <si>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</si>
  <si>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</si>
  <si>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</si>
  <si>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</si>
  <si>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</si>
  <si>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</si>
  <si>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</si>
  <si>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</si>
  <si>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</si>
  <si>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</si>
  <si>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</si>
  <si>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</si>
  <si>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</si>
  <si>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</si>
  <si>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</si>
  <si>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</si>
  <si>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</si>
  <si>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</si>
  <si>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</si>
  <si>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</si>
  <si>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</si>
  <si>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</si>
  <si>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</si>
  <si>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</si>
  <si>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</si>
  <si>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</si>
  <si>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</si>
  <si>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</si>
  <si>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</si>
  <si>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</si>
  <si>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</si>
  <si>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</si>
  <si>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</si>
  <si>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</si>
  <si>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</si>
  <si>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</si>
  <si>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</si>
  <si>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</si>
  <si>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</si>
  <si>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</si>
  <si>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</si>
  <si>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</si>
  <si>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</si>
  <si>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</si>
  <si>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</si>
  <si>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</si>
  <si>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</si>
  <si>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</si>
  <si>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</si>
  <si>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</si>
  <si>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</si>
  <si>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</si>
  <si>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</si>
  <si>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</si>
  <si>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</si>
  <si>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</si>
  <si>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</si>
  <si>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</si>
  <si>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</si>
  <si>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</si>
  <si>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</si>
  <si>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</si>
  <si>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</si>
  <si>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</si>
  <si>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</si>
  <si>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</si>
  <si>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</si>
  <si>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</si>
  <si>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</si>
  <si>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</si>
  <si>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</si>
  <si>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</si>
  <si>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</si>
  <si>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</si>
  <si>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</si>
  <si>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</si>
  <si>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</si>
  <si>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</si>
  <si>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</si>
  <si>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</si>
  <si>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</si>
  <si>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</si>
  <si>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</si>
  <si>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</si>
  <si>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</si>
  <si>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</si>
  <si>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</si>
  <si>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</si>
  <si>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</si>
  <si>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</si>
  <si>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</si>
  <si>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</si>
  <si>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</si>
  <si>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</si>
  <si>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</si>
  <si>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</si>
  <si>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</si>
  <si>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</si>
  <si>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</si>
  <si>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</si>
  <si>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</si>
  <si>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</si>
  <si>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</si>
  <si>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</si>
  <si>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</si>
  <si>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</si>
  <si>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</si>
  <si>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</si>
  <si>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</si>
  <si>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</si>
  <si>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</si>
  <si>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</si>
  <si>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</si>
  <si>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</si>
  <si>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</si>
  <si>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</si>
  <si>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</si>
  <si>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</si>
  <si>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</si>
  <si>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</si>
  <si>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</si>
  <si>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</si>
  <si>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</si>
  <si>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</si>
  <si>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</si>
  <si>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</si>
  <si>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</si>
  <si>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</si>
  <si>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</si>
  <si>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</si>
  <si>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</si>
  <si>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</si>
  <si>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</si>
  <si>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</si>
  <si>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</si>
  <si>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</si>
  <si>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</si>
  <si>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</si>
  <si>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</si>
  <si>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</si>
  <si>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</si>
  <si>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</si>
  <si>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</si>
  <si>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</si>
  <si>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</si>
  <si>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</si>
  <si>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</si>
  <si>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</si>
  <si>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</si>
  <si>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</si>
  <si>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</si>
  <si>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</si>
  <si>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</si>
  <si>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</si>
  <si>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</si>
  <si>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</si>
  <si>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</si>
  <si>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</si>
  <si>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</si>
  <si>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</si>
  <si>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</si>
  <si>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</si>
  <si>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</si>
  <si>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</si>
  <si>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</si>
  <si>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</si>
  <si>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</si>
  <si>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</si>
  <si>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</si>
  <si>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</si>
  <si>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</si>
  <si>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</si>
  <si>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</si>
  <si>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</si>
  <si>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</si>
  <si>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</si>
  <si>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</si>
  <si>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</si>
  <si>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</si>
  <si>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</si>
  <si>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</si>
  <si>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</si>
  <si>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</si>
  <si>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</si>
  <si>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</si>
  <si>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</si>
  <si>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</si>
  <si>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</si>
  <si>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</si>
  <si>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</si>
  <si>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</si>
  <si>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</si>
  <si>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</si>
  <si>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</si>
  <si>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</si>
  <si>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</si>
  <si>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</si>
  <si>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</si>
  <si>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</si>
  <si>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</si>
  <si>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</si>
  <si>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</si>
  <si>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</si>
  <si>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</si>
  <si>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</si>
  <si>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</si>
  <si>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</si>
  <si>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</si>
  <si>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</si>
  <si>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</si>
  <si>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</si>
  <si>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</si>
  <si>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</si>
  <si>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</si>
  <si>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</si>
  <si>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</si>
  <si>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</si>
  <si>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</si>
  <si>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</si>
  <si>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</si>
  <si>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</si>
  <si>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</si>
  <si>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</si>
  <si>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</si>
  <si>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</si>
  <si>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</si>
  <si>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</si>
  <si>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</si>
  <si>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</si>
  <si>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</si>
  <si>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</si>
  <si>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</si>
  <si>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</si>
  <si>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</si>
  <si>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</si>
  <si>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</si>
  <si>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</si>
  <si>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</si>
  <si>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</si>
  <si>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</si>
  <si>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</si>
  <si>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</si>
  <si>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</si>
  <si>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</si>
  <si>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</si>
  <si>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</si>
  <si>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</si>
  <si>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</si>
  <si>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</si>
  <si>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</si>
  <si>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</si>
  <si>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</si>
  <si>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</si>
  <si>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</si>
  <si>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</si>
  <si>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</si>
  <si>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</si>
  <si>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</si>
  <si>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</si>
  <si>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</si>
  <si>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</si>
  <si>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</si>
  <si>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</si>
  <si>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</si>
  <si>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</si>
  <si>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</si>
  <si>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</si>
  <si>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</si>
  <si>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</si>
  <si>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</si>
  <si>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</si>
  <si>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</si>
  <si>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</si>
  <si>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</si>
  <si>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</si>
  <si>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</si>
  <si>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</si>
  <si>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</si>
  <si>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</si>
  <si>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</si>
  <si>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</si>
  <si>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</si>
  <si>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</si>
  <si>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</si>
  <si>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</si>
  <si>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</si>
  <si>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</si>
  <si>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</si>
  <si>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</si>
  <si>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</si>
  <si>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</si>
  <si>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</si>
  <si>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</si>
  <si>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</si>
  <si>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</si>
  <si>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</si>
  <si>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</si>
  <si>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</si>
  <si>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</si>
  <si>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</si>
  <si>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</si>
  <si>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</si>
  <si>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</si>
  <si>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</si>
  <si>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</si>
  <si>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</si>
  <si>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</si>
  <si>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</si>
  <si>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</si>
  <si>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</si>
  <si>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</si>
  <si>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</si>
  <si>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</si>
  <si>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</si>
  <si>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</si>
  <si>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</si>
  <si>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</si>
  <si>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</si>
  <si>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</si>
  <si>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</si>
  <si>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</si>
  <si>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</si>
  <si>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</si>
  <si>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</si>
  <si>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</si>
  <si>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</si>
  <si>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</si>
  <si>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</si>
  <si>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</si>
  <si>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</si>
  <si>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</si>
  <si>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</si>
  <si>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</si>
  <si>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</si>
  <si>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</si>
  <si>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</si>
  <si>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</si>
  <si>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</si>
  <si>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</si>
  <si>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</si>
  <si>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</si>
  <si>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</si>
  <si>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</si>
  <si>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</si>
  <si>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</si>
  <si>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</si>
  <si>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</si>
  <si>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</si>
  <si>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</si>
  <si>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</si>
  <si>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</si>
  <si>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</si>
  <si>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</si>
  <si>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</si>
  <si>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</si>
  <si>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</si>
  <si>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</si>
  <si>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</si>
  <si>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</si>
  <si>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</si>
  <si>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</si>
  <si>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</si>
  <si>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</si>
  <si>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</si>
  <si>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</si>
  <si>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</si>
  <si>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</si>
  <si>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</si>
  <si>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</si>
  <si>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</si>
  <si>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</si>
  <si>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</si>
  <si>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</si>
  <si>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</si>
  <si>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</si>
  <si>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</si>
  <si>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</si>
  <si>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</si>
  <si>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</si>
  <si>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</si>
  <si>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</si>
  <si>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</si>
  <si>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</si>
  <si>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</si>
  <si>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</si>
  <si>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</si>
  <si>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</si>
  <si>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</si>
  <si>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</si>
  <si>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</si>
  <si>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</si>
  <si>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</si>
  <si>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</si>
  <si>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</si>
  <si>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</si>
  <si>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</si>
  <si>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</si>
  <si>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</si>
  <si>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</si>
  <si>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</si>
  <si>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</si>
  <si>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</si>
  <si>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</si>
  <si>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</si>
  <si>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</si>
  <si>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</si>
  <si>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</si>
  <si>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</si>
  <si>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</si>
  <si>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</si>
  <si>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</si>
  <si>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</si>
  <si>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</si>
  <si>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</si>
  <si>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</si>
  <si>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</si>
  <si>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</si>
  <si>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</si>
  <si>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</si>
  <si>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</si>
  <si>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</si>
  <si>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</si>
  <si>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</si>
  <si>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</si>
  <si>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</si>
  <si>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</si>
  <si>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</si>
  <si>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</si>
  <si>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</si>
  <si>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</si>
  <si>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</si>
  <si>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</si>
  <si>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</si>
  <si>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</si>
  <si>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</si>
  <si>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</si>
  <si>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</si>
  <si>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</si>
  <si>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</si>
  <si>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</si>
  <si>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</si>
  <si>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</si>
  <si>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</si>
  <si>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</si>
  <si>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</si>
  <si>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</si>
  <si>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</si>
  <si>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</si>
  <si>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</si>
  <si>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</si>
  <si>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</si>
  <si>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</si>
  <si>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</si>
  <si>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</si>
  <si>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</si>
  <si>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</si>
  <si>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</si>
  <si>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</si>
  <si>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</si>
  <si>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</si>
  <si>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</si>
  <si>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</si>
  <si>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</si>
  <si>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</si>
  <si>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</si>
  <si>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</si>
  <si>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</si>
  <si>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</si>
  <si>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</si>
  <si>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</si>
  <si>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</si>
  <si>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</si>
  <si>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</si>
  <si>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</si>
  <si>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</si>
  <si>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</si>
  <si>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</si>
  <si>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</si>
  <si>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</si>
  <si>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</si>
  <si>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</si>
  <si>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</si>
  <si>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</si>
  <si>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</si>
  <si>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</si>
  <si>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</si>
  <si>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</si>
  <si>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</si>
  <si>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</si>
  <si>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</si>
  <si>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</si>
  <si>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</si>
  <si>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</si>
  <si>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</si>
  <si>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</si>
  <si>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</si>
  <si>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</si>
  <si>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</si>
  <si>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</si>
  <si>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</si>
  <si>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</si>
  <si>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</si>
  <si>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</si>
  <si>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</si>
  <si>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</si>
  <si>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</si>
  <si>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</si>
  <si>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</si>
  <si>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</si>
  <si>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</si>
  <si>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</si>
  <si>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</si>
  <si>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</si>
  <si>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</si>
  <si>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</si>
  <si>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</si>
  <si>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</si>
  <si>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</si>
  <si>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</si>
  <si>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</si>
  <si>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</si>
  <si>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</si>
  <si>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</si>
  <si>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</si>
  <si>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</si>
  <si>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</si>
  <si>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</si>
  <si>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</si>
  <si>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</si>
  <si>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</si>
  <si>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</si>
  <si>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</si>
  <si>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</si>
  <si>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</si>
  <si>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</si>
  <si>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</si>
  <si>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</si>
  <si>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</si>
  <si>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</si>
  <si>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</si>
  <si>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</si>
  <si>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</si>
  <si>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</si>
  <si>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</si>
  <si>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</si>
  <si>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</si>
  <si>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</si>
  <si>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</si>
  <si>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</si>
  <si>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</si>
  <si>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</si>
  <si>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</si>
  <si>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</si>
  <si>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</si>
  <si>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</si>
  <si>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</si>
  <si>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</si>
  <si>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</si>
  <si>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</si>
  <si>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</si>
  <si>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</si>
  <si>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</si>
  <si>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</si>
  <si>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</si>
  <si>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</si>
  <si>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</si>
  <si>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</si>
  <si>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</si>
  <si>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</si>
  <si>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</si>
  <si>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</si>
  <si>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</si>
  <si>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</si>
  <si>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</si>
  <si>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</si>
  <si>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</si>
  <si>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</si>
  <si>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</si>
  <si>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</si>
  <si>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</si>
  <si>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</si>
  <si>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</si>
  <si>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</si>
  <si>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</si>
  <si>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</si>
  <si>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</si>
  <si>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</si>
  <si>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</si>
  <si>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</si>
  <si>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</si>
  <si>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</si>
  <si>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</si>
  <si>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</si>
  <si>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</si>
  <si>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</si>
  <si>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</si>
  <si>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</si>
  <si>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</si>
  <si>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</si>
  <si>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</si>
  <si>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</si>
  <si>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</si>
  <si>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</si>
  <si>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</si>
  <si>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</si>
  <si>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</si>
  <si>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</si>
  <si>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</si>
  <si>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</si>
  <si>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</si>
  <si>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</si>
  <si>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</si>
  <si>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</si>
  <si>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</si>
  <si>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</si>
  <si>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</si>
  <si>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</si>
  <si>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</si>
  <si>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</si>
  <si>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</si>
  <si>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</si>
  <si>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</si>
  <si>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</si>
  <si>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</si>
  <si>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</si>
  <si>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</si>
  <si>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</si>
  <si>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</si>
  <si>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</si>
  <si>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</si>
  <si>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</si>
  <si>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</si>
  <si>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</si>
  <si>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</si>
  <si>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</si>
  <si>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</si>
  <si>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</si>
  <si>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</si>
  <si>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</si>
  <si>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</si>
  <si>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</si>
  <si>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</si>
  <si>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</si>
  <si>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</si>
  <si>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</si>
  <si>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</si>
  <si>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</si>
  <si>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</si>
  <si>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</si>
  <si>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</si>
  <si>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</si>
  <si>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</si>
  <si>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</si>
  <si>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</si>
  <si>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</si>
  <si>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</si>
  <si>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</si>
  <si>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</si>
  <si>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</si>
  <si>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</si>
  <si>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</si>
  <si>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</si>
  <si>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</si>
  <si>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</si>
  <si>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</si>
  <si>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</si>
  <si>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</si>
  <si>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</si>
  <si>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</si>
  <si>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</si>
  <si>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</si>
  <si>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</si>
  <si>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</si>
  <si>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</si>
  <si>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</si>
  <si>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</si>
  <si>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</si>
  <si>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</si>
  <si>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</si>
  <si>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</si>
  <si>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</si>
  <si>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</si>
  <si>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</si>
  <si>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</si>
  <si>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</si>
  <si>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</si>
  <si>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</si>
  <si>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</si>
  <si>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</si>
  <si>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</si>
  <si>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</si>
  <si>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</si>
  <si>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</si>
  <si>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</si>
  <si>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</si>
  <si>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</si>
  <si>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</si>
  <si>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</si>
  <si>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</si>
  <si>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</si>
  <si>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</si>
  <si>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</si>
  <si>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</si>
  <si>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</si>
  <si>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</si>
  <si>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</si>
  <si>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</si>
  <si>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</si>
  <si>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</si>
  <si>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</si>
  <si>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</si>
  <si>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</si>
  <si>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</si>
  <si>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</si>
  <si>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</si>
  <si>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</si>
  <si>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</si>
  <si>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</si>
  <si>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</si>
  <si>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</si>
  <si>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</si>
  <si>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</si>
  <si>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</si>
  <si>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</si>
  <si>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</si>
  <si>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</si>
  <si>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</si>
  <si>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</si>
  <si>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</si>
  <si>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</si>
  <si>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</si>
  <si>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</si>
  <si>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</si>
  <si>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</si>
  <si>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</si>
  <si>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</si>
  <si>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</si>
  <si>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</si>
  <si>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</si>
  <si>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</si>
  <si>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</si>
  <si>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</si>
  <si>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</si>
  <si>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</si>
  <si>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</si>
  <si>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</si>
  <si>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</si>
  <si>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</si>
  <si>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</si>
  <si>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</si>
  <si>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</si>
  <si>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</si>
  <si>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</si>
  <si>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</si>
  <si>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</si>
  <si>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</si>
  <si>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</si>
  <si>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</si>
  <si>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</si>
  <si>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</si>
  <si>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</si>
  <si>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</si>
  <si>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</si>
  <si>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</si>
  <si>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</si>
  <si>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</si>
  <si>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</si>
  <si>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</si>
  <si>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</si>
  <si>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</si>
  <si>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</si>
  <si>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</si>
  <si>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</si>
  <si>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</si>
  <si>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</si>
  <si>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</si>
  <si>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</si>
  <si>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</si>
  <si>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</si>
  <si>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</si>
  <si>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</si>
  <si>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</si>
  <si>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</si>
  <si>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</si>
  <si>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</si>
  <si>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</si>
  <si>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</si>
  <si>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</si>
  <si>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</si>
  <si>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</si>
  <si>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</si>
  <si>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</si>
  <si>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</si>
  <si>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</si>
  <si>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</si>
  <si>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</si>
  <si>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</si>
  <si>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</si>
  <si>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</si>
  <si>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</si>
  <si>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</si>
  <si>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</si>
  <si>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</si>
  <si>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</si>
  <si>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</si>
  <si>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</si>
  <si>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</si>
  <si>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</si>
  <si>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</si>
  <si>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</si>
  <si>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</si>
  <si>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</si>
  <si>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</si>
  <si>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</si>
  <si>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</si>
  <si>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</si>
  <si>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</si>
  <si>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</si>
  <si>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</si>
  <si>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</si>
  <si>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</si>
  <si>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</si>
  <si>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</si>
  <si>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</si>
  <si>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</si>
  <si>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</si>
  <si>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</si>
  <si>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</si>
  <si>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</si>
  <si>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</si>
  <si>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</si>
  <si>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</si>
  <si>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</si>
  <si>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</si>
  <si>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</si>
  <si>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</si>
  <si>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</si>
  <si>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</si>
  <si>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</si>
  <si>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</si>
  <si>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</si>
  <si>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</si>
  <si>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</si>
  <si>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</si>
  <si>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</si>
  <si>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</si>
  <si>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</si>
  <si>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</si>
  <si>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</si>
  <si>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</si>
  <si>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</si>
  <si>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</si>
  <si>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</si>
  <si>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</si>
  <si>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</si>
  <si>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</si>
  <si>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</si>
  <si>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</si>
  <si>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</si>
  <si>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</si>
  <si>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</si>
  <si>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</si>
  <si>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</si>
  <si>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</si>
  <si>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</si>
  <si>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</si>
  <si>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</si>
  <si>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</si>
  <si>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</si>
  <si>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</si>
  <si>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</si>
  <si>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</si>
  <si>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</si>
  <si>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</si>
  <si>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</si>
  <si>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</si>
  <si>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</si>
  <si>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</si>
  <si>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</si>
  <si>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</si>
  <si>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</si>
  <si>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</si>
  <si>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</si>
  <si>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</si>
  <si>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</si>
  <si>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</si>
  <si>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</si>
  <si>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</si>
  <si>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</si>
  <si>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</si>
  <si>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</si>
  <si>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</si>
  <si>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</si>
  <si>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</si>
  <si>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</si>
  <si>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</si>
  <si>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</si>
  <si>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</si>
  <si>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</si>
  <si>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</si>
  <si>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</si>
  <si>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</si>
  <si>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</si>
  <si>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</si>
  <si>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</si>
  <si>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</si>
  <si>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</si>
  <si>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</si>
  <si>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</si>
  <si>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</si>
  <si>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</si>
  <si>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</si>
  <si>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</si>
  <si>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</si>
  <si>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</si>
  <si>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</si>
  <si>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</si>
  <si>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</si>
  <si>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</si>
  <si>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</si>
  <si>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</si>
  <si>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</si>
  <si>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</si>
  <si>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</si>
  <si>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</si>
  <si>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</si>
  <si>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</si>
  <si>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</si>
  <si>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</si>
  <si>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</si>
  <si>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</si>
  <si>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</si>
  <si>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</si>
  <si>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</si>
  <si>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</si>
  <si>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</si>
  <si>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</si>
  <si>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</si>
  <si>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</si>
  <si>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</si>
  <si>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</si>
  <si>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</si>
  <si>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</si>
  <si>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</si>
  <si>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</si>
  <si>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</si>
  <si>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</si>
  <si>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</si>
  <si>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</si>
  <si>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</si>
  <si>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</si>
  <si>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</si>
  <si>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</si>
  <si>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</si>
  <si>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</si>
  <si>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</si>
  <si>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</si>
  <si>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</si>
  <si>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</si>
  <si>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</si>
  <si>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</si>
  <si>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</si>
  <si>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</si>
  <si>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</si>
  <si>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</si>
  <si>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</si>
  <si>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</si>
  <si>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</si>
  <si>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</si>
  <si>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</si>
  <si>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</si>
  <si>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</si>
  <si>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</si>
  <si>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</si>
  <si>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</si>
  <si>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</si>
  <si>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</si>
  <si>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</si>
  <si>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</si>
  <si>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</si>
  <si>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</si>
  <si>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</si>
  <si>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</si>
  <si>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</si>
  <si>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</si>
  <si>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</si>
  <si>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</si>
  <si>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</si>
  <si>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</si>
  <si>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</si>
  <si>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</si>
  <si>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</si>
  <si>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</si>
  <si>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</si>
  <si>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</si>
  <si>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</si>
  <si>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</si>
  <si>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</si>
  <si>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</si>
  <si>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</si>
  <si>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</si>
  <si>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</si>
  <si>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</si>
  <si>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</si>
  <si>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</si>
  <si>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</si>
  <si>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</si>
  <si>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</si>
  <si>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</si>
  <si>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</si>
  <si>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</si>
  <si>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</si>
  <si>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</si>
  <si>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</si>
  <si>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</si>
  <si>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</si>
  <si>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</si>
  <si>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</si>
  <si>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</si>
  <si>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</si>
  <si>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</si>
  <si>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</si>
  <si>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</si>
  <si>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</si>
  <si>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</si>
  <si>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</si>
  <si>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</si>
  <si>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</si>
  <si>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</si>
  <si>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</si>
  <si>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</si>
  <si>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</si>
  <si>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</si>
  <si>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</si>
  <si>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</si>
  <si>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</si>
  <si>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</si>
  <si>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</si>
  <si>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</si>
  <si>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</si>
  <si>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</si>
  <si>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</si>
  <si>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</si>
  <si>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</si>
  <si>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</si>
  <si>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</si>
  <si>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</si>
  <si>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</si>
  <si>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</si>
  <si>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</si>
  <si>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</si>
  <si>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</si>
  <si>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</si>
  <si>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</si>
  <si>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</si>
  <si>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</si>
  <si>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</si>
  <si>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</si>
  <si>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</si>
  <si>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</si>
  <si>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</si>
  <si>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</si>
  <si>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</si>
  <si>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</si>
  <si>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</si>
  <si>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</si>
  <si>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</si>
  <si>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</si>
  <si>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</si>
  <si>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</si>
  <si>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</si>
  <si>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</si>
  <si>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</si>
  <si>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</si>
  <si>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</si>
  <si>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</si>
  <si>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</si>
  <si>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</si>
  <si>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</si>
  <si>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</si>
  <si>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</si>
  <si>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</si>
  <si>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</si>
  <si>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</si>
  <si>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</si>
  <si>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</si>
  <si>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</si>
  <si>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</si>
  <si>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</si>
  <si>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</si>
  <si>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</si>
  <si>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</si>
  <si>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</si>
  <si>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</si>
  <si>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</si>
  <si>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</si>
  <si>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</si>
  <si>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</si>
  <si>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</si>
  <si>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</si>
  <si>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</si>
  <si>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</si>
  <si>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</si>
  <si>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</si>
  <si>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</si>
  <si>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</si>
  <si>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</si>
  <si>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</si>
  <si>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</si>
  <si>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</si>
  <si>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</si>
  <si>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</si>
  <si>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</si>
  <si>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</si>
  <si>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</si>
  <si>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</si>
  <si>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</si>
  <si>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</si>
  <si>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</si>
  <si>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</si>
  <si>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</si>
  <si>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</si>
  <si>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</si>
  <si>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</si>
  <si>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</si>
  <si>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</si>
  <si>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</si>
  <si>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</si>
  <si>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</si>
  <si>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</si>
  <si>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</si>
  <si>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</si>
  <si>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</si>
  <si>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</si>
  <si>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</si>
  <si>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</si>
  <si>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</si>
  <si>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</si>
  <si>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</si>
  <si>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</si>
  <si>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</si>
  <si>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</si>
  <si>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</si>
  <si>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</si>
  <si>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</si>
  <si>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</si>
  <si>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</si>
  <si>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</si>
  <si>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</si>
  <si>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</si>
  <si>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</si>
  <si>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</si>
  <si>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</si>
  <si>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</si>
  <si>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</si>
  <si>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</si>
  <si>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</si>
  <si>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</si>
  <si>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</si>
  <si>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</si>
  <si>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</si>
  <si>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</si>
  <si>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</si>
  <si>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</si>
  <si>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</si>
  <si>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</si>
  <si>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</si>
  <si>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</si>
  <si>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</si>
  <si>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</si>
  <si>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</si>
  <si>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</si>
  <si>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</si>
  <si>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</si>
  <si>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</si>
  <si>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</si>
  <si>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</si>
  <si>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</si>
  <si>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</si>
  <si>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</si>
  <si>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</si>
  <si>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</si>
  <si>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</si>
  <si>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</si>
  <si>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</si>
  <si>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</si>
  <si>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</si>
  <si>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</si>
  <si>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</si>
  <si>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</si>
  <si>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</si>
  <si>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</si>
  <si>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</si>
  <si>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</si>
  <si>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</si>
  <si>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</si>
  <si>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</si>
  <si>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</si>
  <si>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</si>
  <si>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</si>
  <si>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</si>
  <si>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</si>
  <si>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</si>
  <si>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</si>
  <si>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</si>
  <si>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</si>
  <si>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</si>
  <si>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</si>
  <si>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</si>
  <si>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</si>
  <si>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</si>
  <si>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</si>
  <si>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</si>
  <si>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</si>
  <si>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</si>
  <si>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</si>
  <si>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</si>
  <si>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</si>
  <si>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</si>
  <si>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</si>
  <si>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</si>
  <si>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</si>
  <si>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</si>
  <si>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</si>
  <si>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</si>
  <si>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</si>
  <si>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</si>
  <si>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</si>
  <si>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</si>
  <si>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</si>
  <si>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</si>
  <si>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</si>
  <si>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</si>
  <si>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</si>
  <si>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</si>
  <si>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</si>
  <si>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</si>
  <si>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</si>
  <si>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</si>
  <si>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</si>
  <si>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</si>
  <si>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</si>
  <si>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</si>
  <si>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</si>
  <si>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</si>
  <si>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</si>
  <si>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</si>
  <si>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</si>
  <si>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</si>
  <si>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</si>
  <si>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</si>
  <si>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</si>
  <si>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</si>
  <si>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</si>
  <si>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</si>
  <si>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</si>
  <si>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</si>
  <si>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</si>
  <si>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</si>
  <si>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</si>
  <si>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</si>
  <si>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</si>
  <si>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</si>
  <si>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</si>
  <si>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</si>
  <si>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</si>
  <si>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</si>
  <si>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</si>
  <si>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</si>
  <si>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</si>
  <si>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</si>
  <si>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</si>
  <si>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</si>
  <si>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</si>
  <si>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</si>
  <si>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</si>
  <si>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</si>
  <si>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</si>
  <si>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</si>
  <si>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</si>
  <si>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</si>
  <si>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</si>
  <si>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</si>
  <si>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</si>
  <si>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</si>
  <si>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</si>
  <si>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</si>
  <si>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</si>
  <si>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</si>
  <si>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</si>
  <si>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</si>
  <si>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</si>
  <si>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</si>
  <si>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</si>
  <si>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</si>
  <si>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</si>
  <si>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</si>
  <si>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</si>
  <si>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</si>
  <si>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</si>
  <si>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</si>
  <si>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</si>
  <si>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</si>
  <si>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</si>
  <si>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</si>
  <si>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</si>
  <si>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</si>
  <si>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</si>
  <si>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</si>
  <si>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</si>
  <si>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</si>
  <si>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</si>
  <si>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</si>
  <si>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</si>
  <si>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</si>
  <si>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</si>
  <si>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</si>
  <si>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</si>
  <si>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</si>
  <si>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</si>
  <si>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</si>
  <si>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</si>
  <si>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</si>
  <si>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</si>
  <si>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</si>
  <si>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</si>
  <si>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</si>
  <si>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</si>
  <si>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</si>
  <si>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</si>
  <si>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</si>
  <si>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</si>
  <si>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</si>
  <si>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</si>
  <si>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</si>
  <si>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</si>
  <si>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</si>
  <si>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</si>
  <si>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</si>
  <si>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</si>
  <si>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</si>
  <si>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</si>
  <si>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</si>
  <si>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</si>
  <si>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</si>
  <si>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</si>
  <si>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</si>
  <si>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</si>
  <si>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</si>
  <si>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</si>
  <si>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</si>
  <si>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</si>
  <si>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</si>
  <si>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</si>
  <si>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</si>
  <si>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</si>
  <si>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</si>
  <si>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</si>
  <si>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</si>
  <si>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</si>
  <si>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</si>
  <si>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</si>
  <si>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</si>
  <si>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</si>
  <si>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</si>
  <si>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</si>
  <si>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</si>
  <si>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</si>
  <si>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</si>
  <si>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</si>
  <si>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</si>
  <si>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</si>
  <si>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</si>
  <si>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</si>
  <si>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</si>
  <si>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</si>
  <si>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</si>
  <si>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</si>
  <si>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</si>
  <si>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</si>
  <si>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</si>
  <si>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</si>
  <si>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</si>
  <si>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</si>
  <si>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</si>
  <si>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</si>
  <si>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</si>
  <si>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</si>
  <si>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</si>
  <si>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</si>
  <si>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</si>
  <si>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</si>
  <si>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</si>
  <si>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</si>
  <si>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</si>
  <si>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</si>
  <si>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</si>
  <si>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</si>
  <si>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</si>
  <si>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</si>
  <si>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</si>
  <si>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</si>
  <si>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</si>
  <si>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</si>
  <si>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</si>
  <si>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</si>
  <si>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</si>
  <si>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</si>
  <si>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</si>
  <si>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</si>
  <si>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</si>
  <si>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</si>
  <si>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</si>
  <si>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</si>
  <si>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</si>
  <si>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</si>
  <si>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</si>
  <si>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</si>
  <si>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</si>
  <si>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</si>
  <si>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</si>
  <si>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</si>
  <si>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</si>
  <si>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</si>
  <si>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</si>
  <si>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</si>
  <si>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</si>
  <si>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</si>
  <si>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</si>
  <si>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</si>
  <si>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</si>
  <si>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</si>
  <si>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</si>
  <si>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</si>
  <si>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</si>
  <si>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</si>
  <si>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</si>
  <si>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</si>
  <si>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</si>
  <si>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</si>
  <si>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</si>
  <si>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</si>
  <si>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</si>
  <si>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</si>
  <si>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</si>
  <si>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</si>
  <si>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</si>
  <si>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</si>
  <si>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</si>
  <si>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</si>
  <si>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</si>
  <si>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</si>
  <si>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</si>
  <si>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</si>
  <si>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</si>
  <si>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</si>
  <si>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</si>
  <si>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</si>
  <si>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</si>
  <si>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</si>
  <si>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</si>
  <si>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</si>
  <si>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</si>
  <si>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</si>
  <si>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</si>
  <si>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</si>
  <si>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</si>
  <si>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</si>
  <si>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</si>
  <si>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</si>
  <si>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</si>
  <si>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</si>
  <si>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</si>
  <si>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</si>
  <si>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</si>
  <si>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</si>
  <si>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</si>
  <si>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</si>
  <si>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</si>
  <si>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</si>
  <si>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</si>
  <si>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</si>
  <si>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</si>
  <si>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</si>
  <si>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</si>
  <si>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</si>
  <si>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</si>
  <si>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</si>
  <si>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</si>
  <si>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</si>
  <si>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</si>
  <si>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</si>
  <si>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</si>
  <si>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</si>
  <si>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</si>
  <si>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</si>
  <si>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</si>
  <si>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</si>
  <si>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</si>
  <si>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</si>
  <si>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</si>
  <si>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</si>
  <si>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</si>
  <si>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</si>
  <si>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</si>
  <si>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</si>
  <si>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</si>
  <si>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</si>
  <si>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</si>
  <si>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</si>
  <si>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</si>
  <si>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</si>
  <si>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</si>
  <si>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</si>
  <si>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</si>
  <si>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</si>
  <si>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</si>
  <si>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</si>
  <si>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</si>
  <si>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</si>
  <si>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</si>
  <si>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</si>
  <si>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</si>
  <si>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</si>
  <si>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</si>
  <si>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</si>
  <si>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</si>
  <si>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</si>
  <si>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</si>
  <si>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</si>
  <si>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</si>
  <si>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</si>
  <si>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</si>
  <si>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</si>
  <si>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</si>
  <si>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</si>
  <si>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</si>
  <si>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</si>
  <si>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</si>
  <si>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</si>
  <si>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</si>
  <si>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</si>
  <si>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</si>
  <si>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</si>
  <si>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</si>
  <si>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</si>
  <si>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</si>
  <si>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</si>
  <si>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</si>
  <si>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</si>
  <si>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</si>
  <si>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</si>
  <si>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</si>
  <si>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</si>
  <si>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</si>
  <si>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</si>
  <si>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</si>
  <si>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</si>
  <si>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</si>
  <si>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</si>
  <si>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</si>
  <si>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</si>
  <si>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</si>
  <si>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</si>
  <si>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</si>
  <si>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</si>
  <si>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</si>
  <si>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</si>
  <si>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</si>
  <si>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</si>
  <si>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</si>
  <si>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</si>
  <si>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</si>
  <si>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</si>
  <si>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</si>
  <si>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</si>
  <si>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</si>
  <si>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</si>
  <si>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</si>
  <si>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</si>
  <si>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</si>
  <si>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</si>
  <si>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</si>
  <si>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</si>
  <si>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</si>
  <si>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</si>
  <si>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</si>
  <si>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</si>
  <si>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</si>
  <si>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</si>
  <si>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</si>
  <si>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</si>
  <si>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</si>
  <si>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</si>
  <si>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</si>
  <si>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</si>
  <si>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</si>
  <si>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</si>
  <si>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</si>
  <si>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</si>
  <si>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</si>
  <si>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</si>
  <si>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</si>
  <si>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</si>
  <si>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</si>
  <si>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</si>
  <si>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</si>
  <si>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</si>
  <si>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</si>
  <si>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</si>
  <si>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</si>
  <si>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</si>
  <si>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</si>
  <si>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</si>
  <si>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</si>
  <si>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</si>
  <si>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</si>
  <si>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</si>
  <si>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</si>
  <si>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</si>
  <si>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</si>
  <si>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</si>
  <si>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</si>
  <si>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</si>
  <si>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</si>
  <si>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</si>
  <si>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</si>
  <si>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</si>
  <si>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</si>
  <si>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</si>
  <si>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</si>
  <si>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</si>
  <si>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</si>
  <si>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</si>
  <si>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</si>
  <si>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</si>
  <si>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</si>
  <si>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</si>
  <si>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</si>
  <si>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</si>
  <si>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</si>
  <si>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</si>
  <si>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</si>
  <si>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</si>
  <si>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</si>
  <si>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</si>
  <si>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</si>
  <si>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</si>
  <si>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</si>
  <si>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</si>
  <si>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</si>
  <si>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</si>
  <si>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</si>
  <si>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</si>
  <si>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</si>
  <si>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</si>
  <si>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</si>
  <si>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</si>
  <si>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</si>
  <si>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</si>
  <si>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</si>
  <si>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</si>
  <si>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</si>
  <si>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</si>
  <si>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</si>
  <si>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</si>
  <si>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</si>
  <si>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</si>
  <si>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</si>
  <si>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</si>
  <si>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</si>
  <si>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</si>
  <si>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</si>
  <si>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</si>
  <si>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</si>
  <si>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</si>
  <si>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</si>
  <si>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</si>
  <si>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</si>
  <si>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</si>
  <si>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</si>
  <si>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</si>
  <si>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</si>
  <si>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</si>
  <si>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</si>
  <si>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</si>
  <si>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</si>
  <si>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</si>
  <si>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</si>
  <si>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</si>
  <si>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</si>
  <si>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</si>
  <si>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</si>
  <si>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</si>
  <si>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</si>
  <si>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</si>
  <si>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</si>
  <si>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</si>
  <si>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</si>
  <si>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</si>
  <si>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</si>
  <si>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</si>
  <si>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</si>
  <si>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</si>
  <si>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</si>
  <si>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</si>
  <si>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</si>
  <si>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</si>
  <si>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</si>
  <si>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</si>
  <si>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</si>
  <si>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</si>
  <si>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</si>
  <si>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</si>
  <si>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</si>
  <si>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</si>
  <si>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</si>
  <si>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</si>
  <si>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</si>
  <si>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</si>
  <si>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</si>
  <si>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</si>
  <si>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</si>
  <si>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</si>
  <si>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</si>
  <si>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</si>
  <si>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</si>
  <si>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</si>
  <si>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</si>
  <si>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</si>
  <si>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</si>
  <si>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</si>
  <si>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</si>
  <si>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</si>
  <si>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</si>
  <si>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</si>
  <si>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</si>
  <si>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</si>
  <si>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</si>
  <si>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</si>
  <si>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</si>
  <si>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</si>
  <si>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</si>
  <si>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</si>
  <si>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</si>
  <si>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</si>
  <si>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</si>
  <si>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</si>
  <si>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</si>
  <si>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</si>
  <si>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</si>
  <si>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</si>
  <si>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</si>
  <si>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</si>
  <si>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</si>
  <si>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</si>
  <si>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</si>
  <si>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</si>
  <si>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</si>
  <si>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</si>
  <si>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</si>
  <si>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</si>
  <si>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</si>
  <si>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</si>
  <si>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</si>
  <si>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</si>
  <si>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</si>
  <si>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</si>
  <si>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</si>
  <si>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</si>
  <si>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</si>
  <si>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</si>
  <si>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</si>
  <si>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</si>
  <si>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</si>
  <si>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</si>
  <si>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</si>
  <si>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</si>
  <si>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</si>
  <si>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</si>
  <si>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</si>
  <si>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</si>
  <si>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</si>
  <si>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</si>
  <si>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</si>
  <si>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</si>
  <si>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</si>
  <si>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</si>
  <si>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</si>
  <si>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</si>
  <si>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</si>
  <si>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</si>
  <si>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</si>
  <si>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</si>
  <si>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</si>
  <si>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</si>
  <si>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</si>
  <si>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</si>
  <si>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</si>
  <si>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</si>
  <si>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</si>
  <si>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</si>
  <si>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</si>
  <si>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</si>
  <si>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</si>
  <si>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</si>
  <si>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</si>
  <si>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</si>
  <si>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</si>
  <si>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</si>
  <si>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</si>
  <si>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</si>
  <si>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</si>
  <si>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</si>
  <si>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</si>
  <si>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</si>
  <si>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</si>
  <si>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</si>
  <si>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</si>
  <si>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</si>
  <si>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</si>
  <si>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</si>
  <si>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</si>
  <si>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</si>
  <si>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</si>
  <si>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</si>
  <si>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</si>
  <si>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</si>
  <si>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</si>
  <si>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</si>
  <si>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</si>
  <si>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</si>
  <si>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</si>
  <si>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</si>
  <si>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</si>
  <si>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</si>
  <si>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</si>
  <si>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</si>
  <si>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</si>
  <si>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</si>
  <si>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</si>
  <si>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</si>
  <si>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</si>
  <si>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</si>
  <si>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</si>
  <si>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</si>
  <si>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</si>
  <si>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</si>
  <si>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</si>
  <si>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</si>
  <si>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</si>
  <si>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</si>
  <si>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</si>
  <si>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</si>
  <si>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</si>
  <si>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</si>
  <si>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</si>
  <si>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</si>
  <si>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</si>
  <si>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</si>
  <si>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</si>
  <si>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</si>
  <si>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</si>
  <si>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</si>
  <si>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</si>
  <si>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</si>
  <si>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</si>
  <si>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</si>
  <si>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</si>
  <si>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</si>
  <si>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</si>
  <si>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</si>
  <si>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</si>
  <si>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</si>
  <si>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</si>
  <si>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</si>
  <si>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</si>
  <si>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</si>
  <si>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</si>
  <si>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</si>
  <si>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</si>
  <si>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</si>
  <si>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</si>
  <si>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</si>
  <si>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</si>
  <si>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</si>
  <si>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</si>
  <si>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</si>
  <si>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</si>
  <si>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</si>
  <si>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</si>
  <si>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</si>
  <si>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</si>
  <si>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</si>
  <si>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</si>
  <si>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</si>
  <si>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</si>
  <si>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</si>
  <si>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</si>
  <si>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</si>
  <si>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</si>
  <si>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</si>
  <si>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</si>
  <si>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</si>
  <si>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</si>
  <si>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</si>
  <si>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</si>
  <si>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</si>
  <si>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</si>
  <si>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</si>
  <si>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</si>
  <si>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</si>
  <si>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</si>
  <si>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</si>
  <si>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</si>
  <si>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</si>
  <si>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</si>
  <si>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</si>
  <si>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</si>
  <si>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</si>
  <si>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</si>
  <si>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</si>
  <si>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</si>
  <si>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</si>
  <si>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</si>
  <si>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</si>
  <si>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</si>
  <si>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</si>
  <si>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</si>
  <si>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</si>
  <si>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</si>
  <si>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</si>
  <si>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</si>
  <si>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</si>
  <si>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</si>
  <si>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</si>
  <si>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</si>
  <si>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</si>
  <si>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</si>
  <si>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</si>
  <si>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</si>
  <si>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</si>
  <si>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</si>
  <si>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</si>
  <si>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</si>
  <si>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</si>
  <si>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</si>
  <si>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</si>
  <si>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</si>
  <si>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</si>
  <si>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</si>
  <si>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</si>
  <si>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</si>
  <si>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</si>
  <si>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</si>
  <si>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</si>
  <si>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</si>
  <si>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</si>
  <si>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</si>
  <si>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</si>
  <si>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</si>
  <si>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</si>
  <si>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</si>
  <si>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</si>
  <si>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</si>
  <si>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</si>
  <si>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</si>
  <si>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</si>
  <si>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</si>
  <si>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</si>
  <si>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</si>
  <si>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</si>
  <si>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</si>
  <si>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</si>
  <si>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</si>
  <si>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</si>
  <si>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</si>
  <si>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</si>
  <si>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</si>
  <si>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</si>
  <si>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</si>
  <si>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</si>
  <si>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</si>
  <si>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</si>
  <si>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</si>
  <si>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</si>
  <si>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</si>
  <si>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</si>
  <si>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</si>
  <si>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</si>
  <si>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</si>
  <si>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</si>
  <si>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</si>
  <si>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</si>
  <si>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</si>
  <si>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</si>
  <si>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</si>
  <si>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</si>
  <si>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</si>
  <si>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</si>
  <si>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</si>
  <si>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</si>
  <si>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</si>
  <si>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</si>
  <si>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</si>
  <si>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</si>
  <si>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</si>
  <si>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</si>
  <si>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</si>
  <si>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</si>
  <si>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</si>
  <si>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</si>
  <si>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</si>
  <si>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</si>
  <si>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</si>
  <si>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</si>
  <si>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</si>
  <si>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</si>
  <si>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</si>
  <si>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</si>
  <si>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</si>
  <si>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</si>
  <si>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</si>
  <si>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</si>
  <si>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</si>
  <si>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</si>
  <si>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</si>
  <si>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</si>
  <si>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</si>
  <si>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</si>
  <si>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</si>
  <si>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</si>
  <si>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</si>
  <si>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</si>
  <si>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</si>
  <si>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</si>
  <si>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</si>
  <si>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</si>
  <si>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</si>
  <si>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</si>
  <si>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</si>
  <si>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</si>
  <si>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</si>
  <si>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</si>
  <si>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</si>
  <si>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</si>
  <si>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</si>
  <si>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</si>
  <si>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</si>
  <si>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</si>
  <si>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</si>
  <si>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</si>
  <si>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</si>
  <si>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</si>
  <si>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</si>
  <si>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</si>
  <si>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</si>
  <si>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</si>
  <si>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</si>
  <si>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</si>
  <si>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</si>
  <si>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</si>
  <si>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</si>
  <si>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</si>
  <si>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</si>
  <si>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</si>
  <si>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</si>
  <si>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</si>
  <si>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</si>
  <si>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</si>
  <si>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</si>
  <si>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</si>
  <si>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</si>
  <si>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</si>
  <si>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</si>
  <si>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</si>
  <si>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</si>
  <si>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</si>
  <si>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</si>
  <si>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</si>
  <si>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</si>
  <si>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</si>
  <si>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</si>
  <si>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</si>
  <si>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</si>
  <si>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</si>
  <si>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</si>
  <si>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</si>
  <si>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</si>
  <si>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</si>
  <si>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</si>
  <si>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</si>
  <si>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</si>
  <si>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</si>
  <si>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</si>
  <si>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</si>
  <si>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</si>
  <si>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</si>
  <si>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</si>
  <si>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</si>
  <si>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</si>
  <si>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</si>
  <si>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</si>
  <si>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</si>
  <si>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</si>
  <si>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</si>
  <si>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</si>
  <si>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</si>
  <si>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</si>
  <si>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</si>
  <si>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</si>
  <si>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</si>
  <si>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</si>
  <si>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</si>
  <si>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</si>
  <si>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</si>
  <si>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</si>
  <si>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</si>
  <si>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</si>
  <si>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</si>
  <si>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</si>
  <si>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</si>
  <si>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</si>
  <si>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</si>
  <si>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</si>
  <si>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</si>
  <si>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</si>
  <si>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</si>
  <si>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</si>
  <si>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</si>
  <si>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</si>
  <si>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</si>
  <si>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</si>
  <si>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</si>
  <si>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</si>
  <si>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</si>
  <si>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</si>
  <si>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</si>
  <si>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</si>
  <si>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</si>
  <si>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</si>
  <si>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</si>
  <si>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</si>
  <si>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</si>
  <si>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</si>
  <si>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</si>
  <si>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</si>
  <si>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</si>
  <si>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</si>
  <si>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</si>
  <si>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</si>
  <si>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</si>
  <si>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</si>
  <si>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</si>
  <si>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</si>
  <si>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</si>
  <si>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</si>
  <si>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</si>
  <si>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</si>
  <si>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</si>
  <si>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</si>
  <si>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</si>
  <si>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</si>
  <si>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</si>
  <si>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</si>
  <si>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</si>
  <si>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</si>
  <si>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</si>
  <si>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</si>
  <si>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</si>
  <si>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</si>
  <si>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</si>
  <si>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</si>
  <si>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</si>
  <si>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</si>
  <si>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</si>
  <si>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</si>
  <si>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</si>
  <si>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</si>
  <si>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</si>
  <si>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</si>
  <si>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</si>
  <si>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</si>
  <si>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</si>
  <si>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</si>
  <si>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</si>
  <si>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</si>
  <si>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</si>
  <si>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</si>
  <si>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</si>
  <si>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</si>
  <si>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</si>
  <si>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</si>
  <si>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</si>
  <si>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</si>
  <si>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</si>
  <si>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</si>
  <si>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</si>
  <si>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</si>
  <si>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</si>
  <si>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</si>
  <si>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</si>
  <si>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</si>
  <si>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</si>
  <si>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</si>
  <si>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</si>
  <si>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</si>
  <si>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</si>
  <si>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</si>
  <si>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</si>
  <si>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</si>
  <si>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</si>
  <si>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</si>
  <si>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</si>
  <si>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</si>
  <si>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</si>
  <si>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</si>
  <si>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</si>
  <si>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</si>
  <si>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</si>
  <si>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</si>
  <si>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</si>
  <si>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</si>
  <si>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</si>
  <si>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</si>
  <si>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</si>
  <si>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</si>
  <si>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</si>
  <si>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</si>
  <si>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</si>
  <si>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</si>
  <si>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</si>
  <si>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</si>
  <si>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</si>
  <si>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</si>
  <si>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</si>
  <si>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</si>
  <si>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</si>
  <si>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</si>
  <si>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</si>
  <si>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</si>
  <si>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</si>
  <si>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</si>
  <si>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</si>
  <si>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</si>
  <si>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</si>
  <si>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</si>
  <si>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</si>
  <si>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</si>
  <si>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</si>
  <si>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</si>
  <si>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</si>
  <si>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</si>
  <si>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</si>
  <si>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</si>
  <si>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</si>
  <si>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</si>
  <si>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</si>
  <si>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</si>
  <si>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</si>
  <si>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</si>
  <si>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</si>
  <si>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</si>
  <si>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</si>
  <si>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</si>
  <si>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</si>
  <si>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</si>
  <si>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</si>
  <si>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</si>
  <si>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</si>
  <si>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</si>
  <si>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</si>
  <si>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</si>
  <si>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</si>
  <si>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</si>
  <si>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</si>
  <si>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</si>
  <si>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</si>
  <si>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</si>
  <si>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</si>
  <si>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</si>
  <si>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</si>
  <si>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</si>
  <si>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</si>
  <si>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</si>
  <si>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</si>
  <si>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</si>
  <si>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</si>
  <si>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</si>
  <si>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</si>
  <si>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</si>
  <si>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</si>
  <si>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</si>
  <si>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</si>
  <si>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</si>
  <si>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</si>
  <si>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</si>
  <si>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</si>
  <si>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</si>
  <si>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</si>
  <si>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</si>
  <si>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</si>
  <si>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</si>
  <si>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</si>
  <si>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</si>
  <si>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</si>
  <si>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</si>
  <si>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</si>
  <si>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</si>
  <si>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</si>
  <si>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</si>
  <si>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</si>
  <si>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</si>
  <si>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</si>
  <si>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</si>
  <si>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</si>
  <si>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</si>
  <si>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</si>
  <si>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</si>
  <si>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</si>
  <si>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</si>
  <si>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</si>
  <si>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</si>
  <si>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</si>
  <si>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</si>
  <si>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</si>
  <si>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</si>
  <si>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</si>
  <si>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</si>
  <si>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</si>
  <si>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</si>
  <si>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</si>
  <si>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</si>
  <si>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</si>
  <si>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</si>
  <si>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</si>
  <si>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</si>
  <si>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</si>
  <si>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</si>
  <si>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</si>
  <si>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</si>
  <si>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</si>
  <si>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</si>
  <si>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</si>
  <si>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</si>
  <si>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</si>
  <si>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</si>
  <si>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</si>
  <si>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</si>
  <si>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</si>
  <si>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</si>
  <si>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</si>
  <si>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</si>
  <si>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</si>
  <si>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</si>
  <si>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</si>
  <si>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</si>
  <si>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</si>
  <si>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</si>
  <si>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</si>
  <si>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</si>
  <si>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</si>
  <si>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</si>
  <si>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</si>
  <si>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</si>
  <si>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</si>
  <si>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</si>
  <si>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</si>
  <si>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</si>
  <si>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</si>
  <si>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</si>
  <si>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</si>
  <si>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</si>
  <si>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</si>
  <si>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</si>
  <si>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</si>
  <si>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</si>
  <si>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</si>
  <si>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</si>
  <si>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</si>
  <si>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</si>
  <si>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</si>
  <si>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</si>
  <si>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</si>
  <si>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</si>
  <si>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</si>
  <si>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</si>
  <si>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</si>
  <si>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</si>
  <si>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</si>
  <si>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</si>
  <si>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</si>
  <si>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</si>
  <si>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</si>
  <si>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</si>
  <si>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</si>
  <si>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</si>
  <si>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</si>
  <si>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</si>
  <si>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</si>
  <si>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</si>
  <si>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</si>
  <si>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</si>
  <si>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</si>
  <si>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</si>
  <si>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</si>
  <si>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</si>
  <si>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</si>
  <si>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</si>
  <si>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</si>
  <si>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</si>
  <si>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</si>
  <si>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</si>
  <si>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</si>
  <si>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</si>
  <si>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</si>
  <si>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</si>
  <si>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</si>
  <si>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</si>
  <si>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</si>
  <si>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</si>
  <si>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</si>
  <si>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</si>
  <si>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</si>
  <si>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</si>
  <si>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</si>
  <si>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</si>
  <si>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</si>
  <si>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</si>
  <si>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</si>
  <si>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</si>
  <si>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</si>
  <si>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</si>
  <si>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</si>
  <si>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</si>
  <si>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</si>
  <si>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</si>
  <si>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</si>
  <si>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</si>
  <si>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</si>
  <si>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</si>
  <si>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</si>
  <si>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</si>
  <si>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</si>
  <si>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</si>
  <si>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</si>
  <si>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</si>
  <si>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</si>
  <si>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</si>
  <si>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</si>
  <si>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</si>
  <si>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</si>
  <si>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</si>
  <si>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</si>
  <si>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</si>
  <si>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</si>
  <si>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</si>
  <si>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</si>
  <si>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</si>
  <si>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</si>
  <si>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</si>
  <si>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</si>
  <si>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</si>
  <si>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</si>
  <si>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</si>
  <si>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</si>
  <si>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</si>
  <si>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</si>
  <si>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</si>
  <si>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</si>
  <si>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</si>
  <si>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</si>
  <si>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</si>
  <si>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</si>
  <si>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</si>
  <si>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</si>
  <si>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</si>
  <si>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</si>
  <si>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</si>
  <si>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</si>
  <si>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</si>
  <si>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</si>
  <si>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</si>
  <si>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</si>
  <si>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</si>
  <si>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</si>
  <si>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</si>
  <si>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</si>
  <si>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</si>
  <si>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</si>
  <si>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</si>
  <si>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</si>
  <si>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</si>
  <si>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</si>
  <si>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</si>
  <si>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</si>
  <si>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</si>
  <si>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</si>
  <si>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</si>
  <si>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</si>
  <si>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</si>
  <si>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</si>
  <si>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</si>
  <si>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</si>
  <si>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</si>
  <si>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</si>
  <si>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</si>
  <si>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</si>
  <si>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</si>
  <si>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</si>
  <si>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</si>
  <si>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</si>
  <si>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</si>
  <si>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</si>
  <si>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</si>
  <si>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</si>
  <si>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</si>
  <si>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</si>
  <si>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</si>
  <si>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</si>
  <si>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</si>
  <si>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</si>
  <si>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</si>
  <si>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</si>
  <si>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</si>
  <si>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</si>
  <si>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</si>
  <si>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</si>
  <si>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</si>
  <si>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</si>
  <si>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</si>
  <si>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</si>
  <si>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</si>
  <si>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</si>
  <si>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</si>
  <si>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</si>
  <si>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</si>
  <si>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</si>
  <si>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</si>
  <si>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</si>
  <si>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</si>
  <si>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</si>
  <si>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</si>
  <si>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</si>
  <si>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</si>
  <si>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</si>
  <si>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</si>
  <si>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</si>
  <si>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</si>
  <si>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</si>
  <si>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</si>
  <si>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</si>
  <si>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</si>
  <si>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</si>
  <si>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</si>
  <si>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</si>
  <si>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</si>
  <si>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</si>
  <si>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</si>
  <si>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</si>
  <si>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</si>
  <si>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</si>
  <si>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</si>
  <si>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</si>
  <si>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</si>
  <si>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</si>
  <si>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</si>
  <si>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</si>
  <si>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</si>
  <si>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</si>
  <si>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</si>
  <si>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</si>
  <si>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</si>
  <si>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</si>
  <si>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</si>
  <si>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</si>
  <si>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</si>
  <si>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</si>
  <si>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</si>
  <si>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</si>
  <si>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</si>
  <si>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</si>
  <si>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</si>
  <si>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</si>
  <si>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</si>
  <si>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</si>
  <si>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</si>
  <si>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</si>
  <si>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</si>
  <si>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</si>
  <si>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</si>
  <si>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</si>
  <si>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</si>
  <si>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</si>
  <si>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</si>
  <si>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</si>
  <si>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</si>
  <si>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</si>
  <si>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</si>
  <si>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</si>
  <si>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</si>
  <si>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</si>
  <si>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</si>
  <si>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</si>
  <si>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</si>
  <si>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</si>
  <si>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</si>
  <si>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</si>
  <si>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</si>
  <si>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</si>
  <si>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</si>
  <si>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</si>
  <si>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</si>
  <si>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</si>
  <si>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</si>
  <si>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</si>
  <si>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</si>
  <si>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</si>
  <si>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</si>
  <si>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</si>
  <si>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</si>
  <si>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</si>
  <si>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</si>
  <si>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</si>
  <si>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</si>
  <si>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</si>
  <si>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</si>
  <si>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</si>
  <si>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</si>
  <si>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</si>
  <si>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</si>
  <si>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</si>
  <si>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</si>
  <si>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</si>
  <si>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</si>
  <si>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</si>
  <si>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</si>
  <si>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</si>
  <si>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</si>
  <si>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</si>
  <si>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</si>
  <si>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</si>
  <si>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</si>
  <si>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</si>
  <si>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</si>
  <si>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</si>
  <si>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</si>
  <si>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</si>
  <si>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</si>
  <si>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</si>
  <si>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</si>
  <si>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</si>
  <si>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</si>
  <si>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</si>
  <si>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</si>
  <si>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</si>
  <si>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</si>
  <si>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</si>
  <si>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</si>
  <si>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</si>
  <si>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</si>
  <si>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</si>
  <si>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</si>
  <si>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</si>
  <si>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</si>
  <si>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</si>
  <si>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</si>
  <si>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</si>
  <si>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</si>
  <si>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</si>
  <si>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</si>
  <si>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</si>
  <si>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</si>
  <si>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</si>
  <si>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</si>
  <si>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</si>
  <si>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</si>
  <si>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</si>
  <si>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</si>
  <si>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</si>
  <si>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</si>
  <si>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</si>
  <si>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</si>
  <si>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</si>
  <si>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</si>
  <si>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</si>
  <si>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</si>
  <si>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</si>
  <si>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</si>
  <si>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</si>
  <si>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</si>
  <si>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</si>
  <si>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</si>
  <si>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</si>
  <si>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</si>
  <si>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</si>
  <si>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</si>
  <si>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</si>
  <si>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</si>
  <si>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</si>
  <si>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</si>
  <si>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</si>
  <si>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</si>
  <si>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</si>
  <si>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</si>
  <si>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</si>
  <si>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</si>
  <si>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</si>
  <si>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</si>
  <si>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</si>
  <si>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</si>
  <si>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</si>
  <si>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</si>
  <si>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</si>
  <si>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</si>
  <si>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</si>
  <si>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</si>
  <si>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</si>
  <si>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</si>
  <si>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</si>
  <si>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</si>
  <si>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</si>
  <si>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</si>
  <si>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</si>
  <si>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</si>
  <si>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</si>
  <si>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</si>
  <si>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</si>
  <si>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</si>
  <si>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</si>
  <si>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</si>
  <si>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</si>
  <si>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</si>
  <si>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</si>
  <si>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</si>
  <si>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</si>
  <si>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</si>
  <si>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</si>
  <si>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</si>
  <si>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</si>
  <si>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</si>
  <si>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</si>
  <si>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</si>
  <si>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</si>
  <si>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</si>
  <si>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</si>
  <si>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</si>
  <si>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</si>
  <si>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</si>
  <si>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</si>
  <si>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</si>
  <si>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</si>
  <si>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</si>
  <si>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</si>
  <si>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</si>
  <si>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</si>
  <si>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</si>
  <si>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</si>
  <si>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</si>
  <si>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</si>
  <si>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</si>
  <si>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</si>
  <si>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</si>
  <si>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</si>
  <si>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</si>
  <si>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</si>
  <si>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</si>
  <si>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</si>
  <si>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</si>
  <si>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</si>
  <si>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</si>
  <si>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</si>
  <si>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</si>
  <si>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</si>
  <si>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</si>
  <si>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</si>
  <si>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</si>
  <si>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</si>
  <si>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</si>
  <si>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</si>
  <si>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</si>
  <si>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</si>
  <si>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</si>
  <si>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</si>
  <si>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</si>
  <si>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</si>
  <si>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</si>
  <si>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</si>
  <si>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</si>
  <si>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</si>
  <si>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</si>
  <si>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</si>
  <si>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</si>
  <si>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</si>
  <si>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</si>
  <si>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</si>
  <si>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</si>
  <si>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</si>
  <si>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</si>
  <si>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</si>
  <si>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</si>
  <si>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</si>
  <si>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</si>
  <si>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</si>
  <si>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</si>
  <si>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</si>
  <si>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</si>
  <si>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</si>
  <si>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</si>
  <si>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</si>
  <si>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</si>
  <si>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</si>
  <si>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</si>
  <si>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</si>
  <si>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</si>
  <si>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</si>
  <si>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</si>
  <si>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</si>
  <si>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</si>
  <si>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</si>
  <si>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</si>
  <si>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</si>
  <si>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</si>
  <si>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</si>
  <si>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</si>
  <si>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</si>
  <si>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</si>
  <si>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</si>
  <si>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</si>
  <si>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</si>
  <si>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</si>
  <si>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</si>
  <si>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</si>
  <si>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</si>
  <si>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</si>
  <si>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</si>
  <si>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</si>
  <si>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</si>
  <si>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</si>
  <si>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</si>
  <si>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</si>
  <si>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</si>
  <si>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</si>
  <si>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</si>
  <si>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</si>
  <si>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</si>
  <si>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</si>
  <si>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</si>
  <si>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</si>
  <si>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</si>
  <si>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</si>
  <si>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</si>
  <si>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</si>
  <si>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</si>
  <si>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</si>
  <si>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</si>
  <si>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</si>
  <si>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</si>
  <si>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</si>
  <si>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</si>
  <si>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</si>
  <si>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</si>
  <si>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</si>
  <si>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</si>
  <si>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</si>
  <si>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</si>
  <si>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</si>
  <si>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</si>
  <si>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</si>
  <si>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</si>
  <si>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</si>
  <si>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</si>
  <si>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</si>
  <si>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</si>
  <si>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</si>
  <si>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</si>
  <si>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</si>
  <si>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</si>
  <si>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</si>
  <si>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</si>
  <si>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</si>
  <si>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</si>
  <si>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</si>
  <si>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</si>
  <si>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</si>
  <si>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</si>
  <si>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</si>
  <si>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</si>
  <si>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</si>
  <si>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</si>
  <si>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</si>
  <si>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</si>
  <si>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</si>
  <si>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</si>
  <si>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</si>
  <si>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</si>
  <si>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</si>
  <si>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</si>
  <si>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</si>
  <si>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</si>
  <si>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</si>
  <si>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</si>
  <si>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</si>
  <si>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</si>
  <si>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</si>
  <si>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</si>
  <si>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</si>
  <si>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</si>
  <si>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</si>
  <si>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</si>
  <si>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</si>
  <si>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</si>
  <si>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</si>
  <si>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</si>
  <si>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</si>
  <si>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</si>
  <si>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</si>
  <si>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</si>
  <si>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</si>
  <si>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</si>
  <si>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</si>
  <si>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</si>
  <si>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</si>
  <si>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</si>
  <si>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</si>
  <si>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</si>
  <si>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</si>
  <si>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</si>
  <si>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</si>
  <si>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</si>
  <si>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</si>
  <si>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</si>
  <si>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</si>
  <si>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</si>
  <si>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</si>
  <si>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</si>
  <si>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</si>
  <si>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</si>
  <si>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</si>
  <si>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</si>
  <si>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</si>
  <si>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</si>
  <si>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</si>
  <si>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</si>
  <si>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</si>
  <si>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</si>
  <si>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</si>
  <si>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</si>
  <si>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</si>
  <si>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</si>
  <si>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</si>
  <si>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</si>
  <si>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</si>
  <si>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</si>
  <si>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</si>
  <si>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</si>
  <si>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</si>
  <si>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</si>
  <si>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</si>
  <si>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</si>
  <si>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</si>
  <si>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</si>
  <si>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</si>
  <si>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</si>
  <si>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</si>
  <si>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</si>
  <si>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</si>
  <si>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</si>
  <si>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</si>
  <si>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</si>
  <si>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</si>
  <si>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</si>
  <si>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</si>
  <si>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</si>
  <si>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</si>
  <si>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</si>
  <si>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</si>
  <si>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</si>
  <si>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</si>
  <si>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</si>
  <si>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</si>
  <si>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</si>
  <si>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</si>
  <si>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</si>
  <si>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</si>
  <si>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</si>
  <si>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</si>
  <si>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</si>
  <si>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</si>
  <si>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</si>
  <si>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</si>
  <si>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</si>
  <si>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</si>
  <si>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</si>
  <si>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</si>
  <si>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</si>
  <si>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</si>
  <si>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</si>
  <si>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</si>
  <si>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</si>
  <si>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</si>
  <si>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</si>
  <si>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</si>
  <si>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</si>
  <si>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</si>
  <si>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</si>
  <si>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</si>
  <si>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</si>
  <si>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</si>
  <si>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</si>
  <si>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</si>
  <si>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</si>
  <si>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</si>
  <si>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</si>
  <si>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</si>
  <si>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</si>
  <si>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</si>
  <si>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</si>
  <si>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</si>
  <si>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</si>
  <si>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</si>
  <si>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</si>
  <si>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</si>
  <si>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</si>
  <si>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</si>
  <si>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</si>
  <si>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</si>
  <si>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</si>
  <si>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</si>
  <si>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</si>
  <si>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</si>
  <si>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</si>
  <si>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</si>
  <si>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</si>
  <si>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</si>
  <si>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</si>
  <si>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</si>
  <si>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</si>
  <si>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</si>
  <si>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</si>
  <si>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</si>
  <si>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</si>
  <si>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</si>
  <si>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</si>
  <si>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</si>
  <si>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</si>
  <si>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</si>
  <si>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</si>
  <si>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</si>
  <si>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</si>
  <si>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</si>
  <si>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</si>
  <si>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</si>
  <si>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</si>
  <si>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</si>
  <si>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</si>
  <si>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</si>
  <si>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</si>
  <si>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</si>
  <si>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</si>
  <si>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</si>
  <si>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</si>
  <si>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</si>
  <si>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</si>
  <si>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</si>
  <si>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</si>
  <si>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</si>
  <si>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</si>
  <si>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</si>
  <si>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</si>
  <si>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</si>
  <si>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</si>
  <si>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</si>
  <si>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</si>
  <si>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</si>
  <si>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</si>
  <si>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</si>
  <si>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</si>
  <si>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</si>
  <si>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</si>
  <si>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</si>
  <si>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</si>
  <si>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</si>
  <si>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</si>
  <si>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</si>
  <si>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</si>
  <si>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</si>
  <si>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</si>
  <si>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</si>
  <si>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</si>
  <si>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</si>
  <si>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</si>
  <si>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</si>
  <si>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</si>
  <si>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</si>
  <si>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</si>
  <si>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</si>
  <si>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</si>
  <si>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</si>
  <si>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</si>
  <si>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</si>
  <si>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</si>
  <si>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</si>
  <si>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</si>
  <si>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</si>
  <si>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</si>
  <si>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</si>
  <si>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</si>
  <si>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</si>
  <si>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</si>
  <si>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</si>
  <si>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</si>
  <si>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</si>
  <si>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</si>
  <si>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</si>
  <si>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</si>
  <si>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</si>
  <si>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</si>
  <si>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</si>
  <si>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</si>
  <si>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</si>
  <si>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</si>
  <si>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</si>
  <si>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</si>
  <si>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</si>
  <si>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</si>
  <si>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</si>
  <si>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</si>
  <si>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</si>
  <si>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</si>
  <si>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</si>
  <si>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</si>
  <si>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</si>
  <si>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</si>
  <si>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</si>
  <si>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</si>
  <si>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</si>
  <si>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</si>
  <si>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</si>
  <si>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</si>
  <si>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</si>
  <si>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</si>
  <si>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</si>
  <si>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</si>
  <si>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</si>
  <si>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</si>
  <si>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</si>
  <si>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</si>
  <si>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</si>
  <si>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</si>
  <si>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</si>
  <si>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</si>
  <si>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</si>
  <si>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</si>
  <si>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</si>
  <si>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</si>
  <si>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</si>
  <si>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</si>
  <si>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</si>
  <si>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</si>
  <si>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</si>
  <si>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</si>
  <si>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</si>
  <si>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</si>
  <si>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</si>
  <si>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</si>
  <si>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</si>
  <si>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</si>
  <si>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</si>
  <si>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</si>
  <si>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</si>
  <si>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</si>
  <si>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</si>
  <si>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</si>
  <si>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</si>
  <si>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</si>
  <si>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</si>
  <si>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</si>
  <si>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</si>
  <si>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</si>
  <si>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</si>
  <si>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</si>
  <si>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</si>
  <si>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</si>
  <si>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</si>
  <si>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</si>
  <si>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</si>
  <si>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</si>
  <si>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</si>
  <si>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</si>
  <si>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</si>
  <si>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</si>
  <si>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</si>
  <si>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</si>
  <si>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</si>
  <si>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</si>
  <si>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</si>
  <si>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</si>
  <si>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</si>
  <si>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</si>
  <si>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</si>
  <si>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</si>
  <si>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</si>
  <si>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</si>
  <si>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</si>
  <si>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</si>
  <si>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</si>
  <si>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</si>
  <si>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</si>
  <si>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</si>
  <si>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</si>
  <si>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</si>
  <si>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</si>
  <si>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</si>
  <si>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</si>
  <si>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</si>
  <si>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</si>
  <si>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</si>
  <si>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</si>
  <si>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</si>
  <si>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</si>
  <si>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</si>
  <si>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</si>
  <si>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</si>
  <si>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</si>
  <si>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</si>
  <si>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</si>
  <si>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</si>
  <si>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</si>
  <si>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</si>
  <si>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</si>
  <si>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</si>
  <si>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</si>
  <si>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</si>
  <si>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</si>
  <si>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</si>
  <si>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</si>
  <si>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</si>
  <si>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</si>
  <si>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</si>
  <si>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</si>
  <si>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</si>
  <si>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</si>
  <si>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</si>
  <si>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</si>
  <si>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</si>
  <si>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</si>
  <si>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</si>
  <si>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</si>
  <si>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</si>
  <si>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</si>
  <si>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</si>
  <si>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</si>
  <si>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</si>
  <si>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</si>
  <si>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</si>
  <si>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</si>
  <si>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</si>
  <si>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</si>
  <si>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</si>
  <si>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</si>
  <si>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</si>
  <si>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</si>
  <si>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</si>
  <si>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</si>
  <si>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</si>
  <si>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</si>
  <si>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</si>
  <si>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</si>
  <si>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</si>
  <si>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</si>
  <si>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</si>
  <si>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</si>
  <si>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</si>
  <si>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</si>
  <si>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</si>
  <si>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</si>
  <si>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</si>
  <si>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</si>
  <si>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</si>
  <si>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</si>
  <si>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</si>
  <si>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</si>
  <si>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</si>
  <si>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</si>
  <si>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</si>
  <si>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</si>
  <si>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</si>
  <si>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</si>
  <si>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</si>
  <si>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</si>
  <si>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</si>
  <si>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</si>
  <si>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</si>
  <si>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</si>
  <si>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</si>
  <si>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</si>
  <si>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</si>
  <si>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</si>
  <si>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</si>
  <si>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</si>
  <si>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</si>
  <si>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</si>
  <si>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</si>
  <si>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</si>
  <si>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</si>
  <si>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</si>
  <si>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</si>
  <si>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</si>
  <si>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</si>
  <si>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</si>
  <si>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</si>
  <si>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</si>
  <si>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</si>
  <si>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</si>
  <si>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</si>
  <si>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</si>
  <si>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</si>
  <si>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</si>
  <si>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</si>
  <si>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</si>
  <si>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</si>
  <si>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</si>
  <si>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</si>
  <si>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</si>
  <si>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</si>
  <si>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</si>
  <si>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</si>
  <si>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</si>
  <si>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</si>
  <si>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</si>
  <si>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</si>
  <si>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</si>
  <si>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</si>
  <si>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</si>
  <si>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</si>
  <si>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</si>
  <si>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</si>
  <si>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</si>
  <si>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</si>
  <si>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</si>
  <si>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</si>
  <si>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</si>
  <si>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</si>
  <si>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</si>
  <si>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</si>
  <si>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</si>
  <si>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</si>
  <si>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</si>
  <si>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</si>
  <si>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</si>
  <si>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</si>
  <si>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</si>
  <si>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</si>
  <si>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</si>
  <si>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</si>
  <si>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</si>
  <si>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</si>
  <si>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</si>
  <si>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</si>
  <si>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</si>
  <si>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</si>
  <si>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</si>
  <si>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</si>
  <si>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</si>
  <si>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</si>
  <si>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</si>
  <si>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</si>
  <si>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</si>
  <si>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</si>
  <si>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</si>
  <si>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</si>
  <si>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</si>
  <si>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</si>
  <si>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</si>
  <si>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</si>
  <si>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</si>
  <si>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</si>
  <si>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</si>
  <si>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</si>
  <si>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</si>
  <si>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</si>
  <si>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</si>
  <si>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</si>
  <si>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</si>
  <si>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</si>
  <si>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</si>
  <si>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</si>
  <si>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</si>
  <si>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</si>
  <si>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</si>
  <si>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</si>
  <si>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</si>
  <si>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</si>
  <si>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</si>
  <si>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</si>
  <si>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</si>
  <si>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</si>
  <si>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</si>
  <si>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</si>
  <si>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</si>
  <si>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</si>
  <si>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</si>
  <si>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</si>
  <si>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</si>
  <si>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</si>
  <si>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</si>
  <si>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</si>
  <si>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</si>
  <si>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</si>
  <si>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</si>
  <si>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</si>
  <si>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</si>
  <si>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</si>
  <si>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</si>
  <si>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</si>
  <si>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</si>
  <si>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</si>
  <si>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</si>
  <si>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</si>
  <si>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</si>
  <si>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</si>
  <si>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</si>
  <si>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</si>
  <si>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</si>
  <si>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</si>
  <si>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</si>
  <si>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</si>
  <si>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</si>
  <si>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</si>
  <si>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</si>
  <si>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</si>
  <si>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</si>
  <si>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</si>
  <si>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</si>
  <si>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</si>
  <si>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</si>
  <si>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</si>
  <si>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</si>
  <si>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</si>
  <si>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</si>
  <si>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</si>
  <si>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</si>
  <si>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</si>
  <si>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</si>
  <si>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</si>
  <si>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</si>
  <si>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</si>
  <si>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</si>
  <si>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</si>
  <si>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</si>
  <si>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</si>
  <si>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</si>
  <si>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</si>
  <si>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</si>
  <si>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</si>
  <si>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</si>
  <si>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</si>
  <si>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</si>
  <si>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</si>
  <si>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</si>
  <si>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</si>
  <si>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</si>
  <si>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</si>
  <si>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</si>
  <si>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</si>
  <si>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</si>
  <si>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</si>
  <si>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</si>
  <si>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</si>
  <si>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</si>
  <si>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</si>
  <si>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</si>
  <si>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</si>
  <si>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</si>
  <si>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</si>
  <si>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</si>
  <si>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</si>
  <si>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</si>
  <si>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</si>
  <si>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</si>
  <si>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</si>
  <si>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</si>
  <si>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</si>
  <si>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</si>
  <si>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</si>
  <si>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</si>
  <si>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</si>
  <si>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</si>
  <si>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</si>
  <si>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</si>
  <si>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</si>
  <si>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</si>
  <si>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</si>
  <si>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</si>
  <si>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</si>
  <si>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</si>
  <si>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</si>
  <si>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</si>
  <si>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</si>
  <si>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</si>
  <si>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</si>
  <si>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</si>
  <si>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</si>
  <si>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</si>
  <si>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</si>
  <si>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</si>
  <si>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</si>
  <si>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</si>
  <si>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</si>
  <si>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</si>
  <si>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</si>
  <si>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</si>
  <si>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</si>
  <si>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</si>
  <si>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</si>
  <si>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</si>
  <si>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</si>
  <si>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</si>
  <si>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</si>
  <si>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</si>
  <si>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</si>
  <si>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</si>
  <si>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</si>
  <si>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</si>
  <si>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</si>
  <si>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</si>
  <si>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</si>
  <si>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</si>
  <si>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</si>
  <si>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</si>
  <si>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</si>
  <si>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</si>
  <si>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</si>
  <si>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</si>
  <si>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</si>
  <si>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</si>
  <si>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</si>
  <si>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</si>
  <si>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</si>
  <si>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</si>
  <si>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</si>
  <si>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</si>
  <si>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</si>
  <si>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</si>
  <si>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</si>
  <si>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</si>
  <si>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</si>
  <si>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</si>
  <si>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</si>
  <si>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</si>
  <si>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</si>
  <si>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</si>
  <si>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</si>
  <si>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</si>
  <si>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</si>
  <si>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</si>
  <si>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</si>
  <si>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</si>
  <si>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</si>
  <si>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</si>
  <si>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</si>
  <si>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</si>
  <si>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</si>
  <si>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</si>
  <si>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</si>
  <si>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</si>
  <si>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</si>
  <si>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</si>
  <si>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</si>
  <si>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</si>
  <si>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</si>
  <si>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</si>
  <si>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</si>
  <si>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</si>
  <si>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</si>
  <si>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</si>
  <si>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</si>
  <si>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</si>
  <si>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</si>
  <si>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</si>
  <si>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</si>
  <si>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</si>
  <si>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</si>
  <si>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</si>
  <si>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</si>
  <si>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</si>
  <si>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</si>
  <si>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</si>
  <si>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</si>
  <si>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</si>
  <si>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</si>
  <si>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</si>
  <si>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</si>
  <si>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</si>
  <si>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</si>
  <si>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</si>
  <si>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</si>
  <si>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</si>
  <si>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</si>
  <si>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</si>
  <si>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</si>
  <si>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</si>
  <si>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</si>
  <si>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</si>
  <si>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</si>
  <si>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</si>
  <si>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</si>
  <si>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</si>
  <si>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</si>
  <si>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</si>
  <si>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</si>
  <si>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</si>
  <si>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</si>
  <si>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</si>
  <si>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</si>
  <si>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</si>
  <si>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</si>
  <si>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</si>
  <si>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</si>
  <si>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</si>
  <si>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</si>
  <si>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</si>
  <si>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</si>
  <si>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</si>
  <si>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</si>
  <si>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</si>
  <si>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</si>
  <si>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</si>
  <si>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</si>
  <si>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</si>
  <si>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</si>
  <si>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</si>
  <si>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</si>
  <si>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</si>
  <si>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</si>
  <si>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</si>
  <si>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</si>
  <si>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</si>
  <si>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</si>
  <si>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</si>
  <si>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</si>
  <si>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</si>
  <si>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</si>
  <si>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</si>
  <si>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</si>
  <si>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</si>
  <si>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</si>
  <si>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</si>
  <si>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</si>
  <si>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</si>
  <si>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</si>
  <si>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</si>
  <si>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</si>
  <si>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</si>
  <si>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</si>
  <si>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</si>
  <si>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</si>
  <si>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</si>
  <si>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</si>
  <si>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</si>
  <si>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</si>
  <si>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</si>
  <si>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</si>
  <si>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</si>
  <si>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</si>
  <si>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</si>
  <si>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</si>
  <si>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</si>
  <si>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</si>
  <si>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</si>
  <si>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</si>
  <si>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</si>
  <si>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</si>
  <si>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</si>
  <si>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</si>
  <si>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</si>
  <si>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</si>
  <si>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</si>
  <si>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</si>
  <si>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</si>
  <si>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</si>
  <si>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</si>
  <si>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</si>
  <si>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</si>
  <si>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</si>
  <si>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</si>
  <si>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</si>
  <si>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</si>
  <si>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</si>
  <si>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</si>
  <si>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</si>
  <si>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</si>
  <si>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</si>
  <si>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</si>
  <si>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</si>
  <si>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</si>
  <si>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</si>
  <si>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</si>
  <si>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</si>
  <si>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</si>
  <si>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</si>
  <si>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</si>
  <si>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</si>
  <si>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</si>
  <si>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</si>
  <si>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</si>
  <si>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</si>
  <si>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</si>
  <si>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</si>
  <si>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</si>
  <si>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</si>
  <si>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</si>
  <si>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</si>
  <si>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</si>
  <si>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</si>
  <si>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</si>
  <si>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</si>
  <si>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</si>
  <si>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</si>
  <si>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</si>
  <si>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</si>
  <si>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</si>
  <si>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</si>
  <si>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</si>
  <si>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</si>
  <si>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</si>
  <si>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</si>
  <si>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</si>
  <si>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</si>
  <si>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</si>
  <si>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</si>
  <si>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</si>
  <si>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</si>
  <si>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</si>
  <si>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</si>
  <si>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</si>
  <si>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</si>
  <si>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</si>
  <si>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</si>
  <si>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</si>
  <si>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</si>
  <si>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</si>
  <si>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</si>
  <si>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</si>
  <si>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</si>
  <si>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</si>
  <si>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</si>
  <si>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</si>
  <si>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</si>
  <si>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</si>
  <si>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</si>
  <si>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</si>
  <si>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</si>
  <si>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</si>
  <si>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</si>
  <si>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</si>
  <si>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</si>
  <si>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</si>
  <si>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</si>
  <si>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</si>
  <si>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</si>
  <si>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</si>
  <si>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</si>
  <si>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</si>
  <si>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</si>
  <si>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</si>
  <si>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</si>
  <si>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</si>
  <si>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</si>
  <si>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</si>
  <si>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</si>
  <si>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</si>
  <si>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</si>
  <si>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</si>
  <si>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</si>
  <si>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</si>
  <si>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</si>
  <si>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</si>
  <si>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</si>
  <si>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</si>
  <si>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</si>
  <si>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</si>
  <si>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</si>
  <si>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</si>
  <si>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</si>
  <si>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</si>
  <si>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</si>
  <si>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</si>
  <si>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</si>
  <si>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</si>
  <si>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</si>
  <si>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</si>
  <si>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</si>
  <si>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</si>
  <si>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</si>
  <si>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</si>
  <si>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</si>
  <si>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</si>
  <si>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</si>
  <si>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</si>
  <si>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</si>
  <si>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</si>
  <si>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</si>
  <si>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</si>
  <si>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</si>
  <si>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</si>
  <si>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</si>
  <si>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</si>
  <si>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</si>
  <si>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</si>
  <si>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</si>
  <si>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</si>
  <si>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</si>
  <si>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</si>
  <si>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</si>
  <si>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</si>
  <si>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</si>
  <si>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</si>
  <si>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</si>
  <si>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</si>
  <si>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</si>
  <si>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</si>
  <si>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</si>
  <si>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</si>
  <si>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</si>
  <si>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</si>
  <si>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</si>
  <si>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</si>
  <si>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</si>
  <si>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</si>
  <si>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</si>
  <si>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</si>
  <si>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</si>
  <si>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</si>
  <si>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</si>
  <si>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</si>
  <si>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</si>
  <si>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</si>
  <si>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</si>
  <si>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</si>
  <si>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</si>
  <si>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</si>
  <si>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</si>
  <si>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</si>
  <si>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</si>
  <si>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</si>
  <si>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</si>
  <si>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</si>
  <si>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</si>
  <si>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</si>
  <si>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</si>
  <si>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</si>
  <si>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</si>
  <si>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</si>
  <si>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</si>
  <si>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</si>
  <si>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</si>
  <si>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</si>
  <si>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</si>
  <si>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</si>
  <si>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</si>
  <si>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</si>
  <si>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</si>
  <si>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</si>
  <si>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</si>
  <si>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</si>
  <si>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</si>
  <si>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</si>
  <si>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</si>
  <si>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</si>
  <si>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</si>
  <si>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</si>
  <si>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</si>
  <si>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</si>
  <si>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</si>
  <si>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</si>
  <si>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</si>
  <si>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</si>
  <si>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</si>
  <si>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</si>
  <si>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</si>
  <si>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</si>
  <si>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</si>
  <si>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</si>
  <si>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</si>
  <si>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</si>
  <si>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</si>
  <si>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</si>
  <si>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</si>
  <si>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</si>
  <si>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</si>
  <si>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</si>
  <si>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</si>
  <si>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</si>
  <si>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</si>
  <si>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</si>
  <si>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</si>
  <si>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</si>
  <si>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</si>
  <si>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</si>
  <si>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</si>
  <si>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</si>
  <si>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</si>
  <si>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</si>
  <si>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</si>
  <si>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</si>
  <si>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</si>
  <si>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</si>
  <si>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</si>
  <si>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</si>
  <si>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</si>
  <si>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</si>
  <si>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</si>
  <si>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</si>
  <si>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</si>
  <si>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</si>
  <si>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</si>
  <si>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</si>
  <si>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</si>
  <si>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</si>
  <si>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</si>
  <si>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</si>
  <si>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</si>
  <si>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</si>
  <si>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</si>
  <si>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</si>
  <si>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</si>
  <si>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</si>
  <si>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</si>
  <si>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</si>
  <si>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</si>
  <si>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</si>
  <si>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</si>
  <si>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</si>
  <si>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</si>
  <si>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</si>
  <si>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</si>
  <si>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</si>
  <si>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</si>
  <si>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</si>
  <si>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</si>
  <si>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</si>
  <si>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</si>
  <si>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</si>
  <si>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</si>
  <si>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</si>
  <si>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</si>
  <si>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</si>
  <si>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</si>
  <si>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</si>
  <si>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</si>
  <si>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</si>
  <si>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</si>
  <si>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</si>
  <si>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</si>
  <si>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</si>
  <si>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</si>
  <si>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</si>
  <si>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</si>
  <si>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</si>
  <si>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</si>
  <si>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</si>
  <si>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</si>
  <si>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</si>
  <si>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</si>
  <si>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</si>
  <si>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</si>
  <si>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</si>
  <si>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</si>
  <si>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</si>
  <si>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</si>
  <si>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</si>
  <si>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</si>
  <si>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</si>
  <si>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</si>
  <si>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</si>
  <si>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</si>
  <si>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</si>
  <si>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</si>
  <si>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</si>
  <si>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</si>
  <si>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</si>
  <si>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</si>
  <si>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</si>
  <si>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</si>
  <si>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</si>
  <si>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</si>
  <si>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</si>
  <si>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</si>
  <si>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</si>
  <si>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</si>
  <si>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</si>
  <si>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</si>
  <si>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</si>
  <si>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</si>
  <si>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</si>
  <si>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</si>
  <si>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</si>
  <si>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</si>
  <si>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</si>
  <si>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</si>
  <si>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</si>
  <si>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</si>
  <si>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</si>
  <si>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</si>
  <si>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</si>
  <si>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</si>
  <si>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</si>
  <si>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</si>
  <si>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</si>
  <si>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</si>
  <si>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</si>
  <si>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</si>
  <si>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</si>
  <si>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</si>
  <si>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</si>
  <si>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</si>
  <si>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</si>
  <si>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</si>
  <si>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</si>
  <si>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</si>
  <si>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</si>
  <si>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</si>
  <si>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</si>
  <si>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</si>
  <si>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</si>
  <si>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</si>
  <si>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</si>
  <si>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</si>
  <si>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</si>
  <si>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</si>
  <si>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</si>
  <si>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</si>
  <si>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</si>
  <si>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</si>
  <si>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</si>
  <si>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</si>
  <si>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</si>
  <si>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</si>
  <si>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</si>
  <si>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</si>
  <si>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</si>
  <si>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</si>
  <si>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</si>
  <si>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</si>
  <si>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</si>
  <si>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</si>
  <si>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</si>
  <si>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</si>
  <si>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</si>
  <si>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</si>
  <si>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</si>
  <si>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</si>
  <si>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</si>
  <si>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</si>
  <si>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</si>
  <si>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</si>
  <si>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</si>
  <si>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</si>
  <si>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</si>
  <si>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</si>
  <si>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</si>
  <si>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</si>
  <si>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</si>
  <si>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</si>
  <si>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</si>
  <si>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</si>
  <si>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</si>
  <si>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</si>
  <si>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</si>
  <si>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</si>
  <si>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</si>
  <si>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</si>
  <si>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</si>
  <si>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</si>
  <si>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</si>
  <si>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</si>
  <si>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</si>
  <si>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</si>
  <si>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</si>
  <si>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</si>
  <si>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</si>
  <si>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</si>
  <si>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</si>
  <si>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</si>
  <si>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</si>
  <si>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</si>
  <si>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</si>
  <si>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</si>
  <si>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</si>
  <si>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</si>
  <si>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</si>
  <si>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</si>
  <si>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</si>
  <si>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</si>
  <si>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</si>
  <si>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</si>
  <si>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</si>
  <si>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</si>
  <si>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</si>
  <si>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</si>
  <si>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</si>
  <si>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</si>
  <si>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</si>
  <si>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</si>
  <si>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</si>
  <si>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</si>
  <si>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</si>
  <si>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</si>
  <si>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</si>
  <si>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</si>
  <si>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</si>
  <si>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</si>
  <si>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</si>
  <si>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</si>
  <si>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</si>
  <si>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</si>
  <si>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</si>
  <si>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</si>
  <si>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</si>
  <si>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</si>
  <si>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</si>
  <si>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</si>
  <si>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</si>
  <si>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</si>
  <si>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</si>
  <si>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</si>
  <si>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</si>
  <si>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</si>
  <si>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</si>
  <si>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</si>
  <si>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</si>
  <si>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</si>
  <si>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</si>
  <si>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</si>
  <si>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</si>
  <si>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</si>
  <si>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</si>
  <si>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</si>
  <si>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</si>
  <si>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</si>
  <si>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</si>
  <si>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</si>
  <si>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</si>
  <si>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</si>
  <si>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</si>
  <si>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</si>
  <si>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</si>
  <si>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</si>
  <si>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</si>
  <si>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</si>
  <si>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</si>
  <si>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</si>
  <si>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</si>
  <si>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</si>
  <si>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</si>
  <si>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</si>
  <si>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</si>
  <si>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</si>
  <si>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</si>
  <si>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</si>
  <si>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</si>
  <si>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</si>
  <si>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</si>
  <si>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</si>
  <si>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</si>
  <si>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</si>
  <si>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</si>
  <si>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</si>
  <si>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</si>
  <si>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</si>
  <si>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</si>
  <si>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</si>
  <si>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</si>
  <si>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</si>
  <si>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</si>
  <si>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</si>
  <si>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</si>
  <si>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</si>
  <si>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</si>
  <si>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</si>
  <si>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</si>
  <si>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</si>
  <si>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</si>
  <si>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</si>
  <si>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</si>
  <si>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</si>
  <si>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</si>
  <si>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</si>
  <si>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</si>
  <si>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</si>
  <si>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</si>
  <si>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</si>
  <si>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</si>
  <si>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</si>
  <si>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</si>
  <si>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</si>
  <si>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</si>
  <si>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</si>
  <si>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</si>
  <si>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</si>
  <si>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</si>
  <si>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</si>
  <si>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</si>
  <si>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</si>
  <si>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</si>
  <si>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</si>
  <si>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</si>
  <si>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</si>
  <si>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</si>
  <si>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</si>
  <si>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</si>
  <si>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</si>
  <si>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</si>
  <si>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</si>
  <si>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</si>
  <si>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</si>
  <si>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</si>
  <si>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</si>
  <si>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</si>
  <si>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</si>
  <si>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</si>
  <si>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</si>
  <si>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</si>
  <si>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</si>
  <si>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</si>
  <si>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</si>
  <si>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</si>
  <si>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</si>
  <si>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</si>
  <si>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</si>
  <si>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</si>
  <si>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</si>
  <si>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</si>
  <si>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</si>
  <si>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</si>
  <si>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</si>
  <si>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</si>
  <si>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</si>
  <si>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</si>
  <si>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</si>
  <si>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</si>
  <si>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</si>
  <si>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</si>
  <si>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</si>
  <si>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</si>
  <si>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</si>
  <si>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</si>
  <si>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</si>
  <si>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</si>
  <si>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</si>
  <si>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</si>
  <si>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</si>
  <si>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</si>
  <si>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</si>
  <si>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</si>
  <si>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</si>
  <si>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</si>
  <si>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</si>
  <si>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</si>
  <si>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</si>
  <si>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</si>
  <si>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</si>
  <si>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</si>
  <si>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</si>
  <si>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</si>
  <si>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</si>
  <si>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</si>
  <si>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</si>
  <si>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</si>
  <si>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</si>
  <si>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</si>
  <si>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</si>
  <si>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</si>
  <si>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</si>
  <si>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</si>
  <si>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</si>
  <si>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</si>
  <si>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</si>
  <si>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</si>
  <si>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</si>
  <si>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</si>
  <si>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</si>
  <si>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</si>
  <si>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</si>
  <si>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</si>
  <si>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</si>
  <si>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</si>
  <si>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</si>
  <si>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</si>
  <si>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</si>
  <si>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</si>
  <si>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</si>
  <si>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</si>
  <si>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</si>
  <si>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</si>
  <si>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</si>
  <si>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</si>
  <si>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</si>
  <si>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</si>
  <si>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</si>
  <si>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</si>
  <si>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</si>
  <si>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</si>
  <si>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</si>
  <si>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</si>
  <si>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</si>
  <si>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</si>
  <si>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</si>
  <si>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</si>
  <si>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</si>
  <si>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</si>
  <si>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</si>
  <si>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</si>
  <si>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</si>
  <si>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</si>
  <si>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</si>
  <si>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</si>
  <si>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</si>
  <si>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</si>
  <si>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</si>
  <si>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</si>
  <si>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</si>
  <si>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</si>
  <si>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</si>
  <si>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</si>
  <si>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</si>
  <si>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</si>
  <si>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</si>
  <si>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</si>
  <si>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</si>
  <si>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</si>
  <si>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</si>
  <si>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</si>
  <si>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</si>
  <si>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</si>
  <si>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</si>
  <si>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</si>
  <si>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</si>
  <si>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</si>
  <si>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</si>
  <si>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</si>
  <si>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</si>
  <si>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</si>
  <si>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</si>
  <si>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</si>
  <si>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</si>
  <si>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</si>
  <si>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</si>
  <si>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</si>
  <si>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</si>
  <si>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</si>
  <si>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</si>
  <si>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</si>
  <si>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</si>
  <si>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</si>
  <si>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</si>
  <si>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</si>
  <si>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</si>
  <si>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</si>
  <si>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</si>
  <si>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</si>
  <si>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</si>
  <si>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</si>
  <si>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</si>
  <si>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</si>
  <si>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</si>
  <si>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</si>
  <si>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</si>
  <si>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</si>
  <si>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</si>
  <si>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</si>
  <si>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</si>
  <si>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</si>
  <si>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</si>
  <si>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</si>
  <si>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</si>
  <si>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</si>
  <si>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</si>
  <si>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</si>
  <si>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</si>
  <si>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</si>
  <si>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</si>
  <si>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</si>
  <si>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</si>
  <si>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</si>
  <si>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</si>
  <si>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</si>
  <si>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</si>
  <si>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</si>
  <si>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</si>
  <si>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</si>
  <si>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</si>
  <si>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</si>
  <si>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</si>
  <si>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</si>
  <si>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</si>
  <si>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</si>
  <si>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</si>
  <si>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</si>
  <si>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</si>
  <si>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</si>
  <si>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</si>
  <si>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</si>
  <si>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</si>
  <si>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</si>
  <si>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</si>
  <si>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</si>
  <si>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</si>
  <si>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</si>
  <si>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</si>
  <si>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</si>
  <si>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</si>
  <si>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</si>
  <si>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</si>
  <si>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</si>
  <si>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</si>
  <si>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</si>
  <si>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</si>
  <si>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</si>
  <si>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</si>
  <si>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</si>
  <si>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</si>
  <si>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</si>
  <si>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</si>
  <si>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</si>
  <si>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</si>
  <si>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</si>
  <si>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</si>
  <si>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</si>
  <si>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</si>
  <si>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</si>
  <si>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</si>
  <si>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</si>
  <si>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</si>
  <si>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</si>
  <si>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</si>
  <si>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</si>
  <si>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</si>
  <si>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</si>
  <si>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</si>
  <si>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</si>
  <si>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</si>
  <si>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</si>
  <si>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</si>
  <si>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</si>
  <si>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</si>
  <si>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</si>
  <si>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</si>
  <si>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</si>
  <si>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</si>
  <si>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</si>
  <si>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</si>
  <si>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</si>
  <si>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</si>
  <si>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</si>
  <si>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</si>
  <si>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</si>
  <si>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</si>
  <si>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</si>
  <si>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</si>
  <si>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</si>
  <si>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</si>
  <si>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</si>
  <si>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</si>
  <si>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</si>
  <si>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</si>
  <si>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</si>
  <si>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</si>
  <si>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</si>
  <si>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</si>
  <si>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</si>
  <si>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</si>
  <si>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</si>
  <si>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</si>
  <si>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</si>
  <si>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</si>
  <si>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</si>
  <si>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</si>
  <si>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</si>
  <si>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</si>
  <si>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</si>
  <si>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</si>
  <si>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</si>
  <si>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</si>
  <si>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</si>
  <si>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</si>
  <si>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</si>
  <si>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</si>
  <si>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</si>
  <si>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</si>
  <si>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</si>
  <si>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</si>
  <si>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</si>
  <si>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</si>
  <si>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</si>
  <si>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</si>
  <si>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</si>
  <si>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</si>
  <si>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</si>
  <si>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</si>
  <si>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</si>
  <si>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</si>
  <si>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</si>
  <si>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</si>
  <si>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</si>
  <si>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</si>
  <si>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</si>
  <si>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</si>
  <si>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</si>
  <si>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</si>
  <si>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</si>
  <si>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</si>
  <si>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</si>
  <si>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</si>
  <si>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</si>
  <si>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</si>
  <si>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</si>
  <si>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</si>
  <si>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</si>
  <si>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</si>
  <si>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</si>
  <si>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</si>
  <si>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</si>
  <si>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</si>
  <si>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</si>
  <si>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</si>
  <si>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</si>
  <si>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</si>
  <si>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</si>
  <si>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</si>
  <si>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</si>
  <si>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</si>
  <si>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</si>
  <si>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</si>
  <si>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</si>
  <si>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</si>
  <si>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</si>
  <si>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</si>
  <si>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</si>
  <si>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</si>
  <si>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</si>
  <si>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</si>
  <si>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</si>
  <si>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</si>
  <si>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</si>
  <si>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</si>
  <si>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</si>
  <si>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</si>
  <si>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</si>
  <si>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</si>
  <si>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</si>
  <si>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</si>
  <si>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</si>
  <si>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</si>
  <si>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</si>
  <si>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</si>
  <si>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</si>
  <si>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</si>
  <si>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</si>
  <si>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</si>
  <si>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</si>
  <si>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</si>
  <si>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</si>
  <si>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</si>
  <si>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</si>
  <si>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</si>
  <si>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</si>
  <si>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</si>
  <si>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</si>
  <si>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</si>
  <si>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</si>
  <si>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</si>
  <si>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</si>
  <si>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</si>
  <si>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</si>
  <si>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</si>
  <si>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</si>
  <si>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</si>
  <si>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</si>
  <si>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</si>
  <si>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</si>
  <si>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</si>
  <si>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</si>
  <si>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</si>
  <si>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</si>
  <si>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</si>
  <si>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</si>
  <si>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</si>
  <si>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</si>
  <si>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</si>
  <si>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</si>
  <si>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</si>
  <si>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</si>
  <si>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</si>
  <si>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</si>
  <si>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</si>
  <si>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</si>
  <si>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</si>
  <si>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</si>
  <si>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</si>
  <si>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</si>
  <si>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</si>
  <si>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</si>
  <si>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</si>
  <si>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</si>
  <si>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</si>
  <si>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</si>
  <si>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</si>
  <si>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</si>
  <si>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</si>
  <si>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</si>
  <si>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</si>
  <si>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</si>
  <si>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</si>
  <si>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</si>
  <si>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</si>
  <si>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</si>
  <si>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</si>
  <si>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</si>
  <si>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</si>
  <si>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</si>
  <si>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</si>
  <si>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</si>
  <si>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</si>
  <si>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</si>
  <si>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</si>
  <si>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</si>
  <si>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</si>
  <si>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</si>
  <si>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</si>
  <si>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</si>
  <si>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</si>
  <si>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</si>
  <si>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</si>
  <si>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</si>
  <si>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</si>
  <si>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</si>
  <si>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</si>
  <si>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</si>
  <si>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</si>
  <si>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</si>
  <si>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</si>
  <si>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</si>
  <si>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</si>
  <si>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</si>
  <si>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</si>
  <si>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</si>
  <si>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</si>
  <si>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</si>
  <si>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</si>
  <si>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</si>
  <si>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</si>
  <si>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</si>
  <si>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</si>
  <si>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</si>
  <si>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</si>
  <si>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</si>
  <si>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</si>
  <si>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</si>
  <si>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</si>
  <si>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</si>
  <si>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</si>
  <si>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</si>
  <si>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</si>
  <si>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</si>
  <si>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</si>
  <si>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</si>
  <si>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</si>
  <si>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</si>
  <si>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</si>
  <si>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</si>
  <si>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</si>
  <si>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</si>
  <si>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</si>
  <si>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</si>
  <si>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</si>
  <si>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</si>
  <si>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</si>
  <si>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</si>
  <si>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</si>
  <si>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</si>
  <si>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</si>
  <si>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</si>
  <si>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</si>
  <si>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</si>
  <si>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</si>
  <si>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</si>
  <si>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</si>
  <si>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</si>
  <si>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</si>
  <si>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</si>
  <si>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</si>
  <si>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</si>
  <si>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</si>
  <si>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</si>
  <si>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</si>
  <si>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</si>
  <si>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</si>
  <si>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</si>
  <si>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</si>
  <si>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</si>
  <si>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</si>
  <si>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</si>
  <si>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</si>
  <si>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</si>
  <si>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</si>
  <si>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</si>
  <si>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</si>
  <si>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</si>
  <si>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</si>
  <si>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</si>
  <si>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</si>
  <si>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</si>
  <si>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</si>
  <si>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</si>
  <si>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</si>
  <si>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</si>
  <si>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</si>
  <si>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</si>
  <si>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</si>
  <si>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</si>
  <si>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</si>
  <si>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</si>
  <si>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</si>
  <si>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</si>
  <si>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</si>
  <si>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</si>
  <si>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</si>
  <si>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</si>
  <si>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</si>
  <si>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</si>
  <si>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</si>
  <si>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</si>
  <si>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</si>
  <si>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</si>
  <si>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</si>
  <si>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</si>
  <si>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</si>
  <si>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</si>
  <si>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</si>
  <si>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</si>
  <si>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</si>
  <si>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</si>
  <si>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</si>
  <si>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</si>
  <si>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</si>
  <si>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</si>
  <si>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</si>
  <si>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</si>
  <si>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</si>
  <si>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</si>
  <si>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</si>
  <si>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</si>
  <si>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</si>
  <si>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</si>
  <si>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</si>
  <si>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</si>
  <si>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</si>
  <si>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</si>
  <si>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</si>
  <si>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</si>
  <si>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</si>
  <si>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</si>
  <si>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</si>
  <si>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</si>
  <si>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</si>
  <si>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</si>
  <si>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</si>
  <si>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</si>
  <si>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</si>
  <si>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</si>
  <si>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</si>
  <si>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</si>
  <si>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</si>
  <si>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</si>
  <si>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</si>
  <si>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</si>
  <si>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</si>
  <si>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</si>
  <si>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</si>
  <si>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</si>
  <si>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</si>
  <si>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</si>
  <si>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</si>
  <si>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</si>
  <si>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</si>
  <si>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</si>
  <si>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</si>
  <si>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</si>
  <si>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</si>
  <si>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</si>
  <si>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</si>
  <si>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</si>
  <si>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</si>
  <si>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</si>
  <si>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</si>
  <si>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</si>
  <si>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</si>
  <si>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</si>
  <si>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</si>
  <si>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</si>
  <si>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</si>
  <si>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</si>
  <si>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</si>
  <si>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</si>
  <si>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</si>
  <si>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</si>
  <si>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</si>
  <si>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</si>
  <si>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</si>
  <si>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</si>
  <si>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</si>
  <si>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</si>
  <si>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</si>
  <si>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</si>
  <si>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</si>
  <si>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</si>
  <si>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</si>
  <si>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</si>
  <si>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</si>
  <si>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</si>
  <si>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</si>
  <si>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</si>
  <si>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</si>
  <si>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</si>
  <si>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</si>
  <si>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</si>
  <si>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</si>
  <si>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</si>
  <si>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</si>
  <si>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</si>
  <si>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</si>
  <si>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</si>
  <si>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</si>
  <si>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</si>
  <si>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</si>
  <si>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</si>
  <si>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</si>
  <si>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</si>
  <si>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</si>
  <si>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</si>
  <si>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</si>
  <si>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</si>
  <si>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</si>
  <si>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</si>
  <si>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</si>
  <si>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</si>
  <si>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</si>
  <si>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</si>
  <si>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</si>
  <si>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</si>
  <si>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</si>
  <si>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</si>
  <si>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</si>
  <si>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</si>
  <si>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</si>
  <si>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</si>
  <si>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</si>
  <si>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</si>
  <si>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</si>
  <si>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</si>
  <si>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</si>
  <si>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</si>
  <si>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</si>
  <si>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</si>
  <si>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</si>
  <si>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</si>
  <si>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</si>
  <si>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</si>
  <si>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</si>
  <si>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</si>
  <si>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</si>
  <si>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</si>
  <si>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</si>
  <si>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</si>
  <si>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</si>
  <si>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</si>
  <si>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</si>
  <si>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</si>
  <si>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</si>
  <si>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</si>
  <si>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</si>
  <si>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</si>
  <si>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</si>
  <si>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</si>
  <si>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</si>
  <si>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</si>
  <si>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</si>
  <si>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</si>
  <si>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</si>
  <si>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</si>
  <si>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</si>
  <si>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</si>
  <si>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</si>
  <si>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</si>
  <si>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</si>
  <si>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</si>
  <si>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</si>
  <si>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</si>
  <si>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</si>
  <si>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</si>
  <si>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</si>
  <si>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</si>
  <si>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</si>
  <si>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</si>
  <si>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</si>
  <si>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</si>
  <si>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</si>
  <si>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</si>
  <si>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</si>
  <si>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</si>
  <si>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</si>
  <si>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</si>
  <si>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</si>
  <si>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</si>
  <si>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</si>
  <si>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</si>
  <si>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</si>
  <si>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</si>
  <si>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</si>
  <si>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</si>
  <si>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</si>
  <si>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</si>
  <si>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</si>
  <si>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</si>
  <si>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</si>
  <si>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</si>
  <si>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</si>
  <si>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</si>
  <si>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</si>
  <si>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</si>
  <si>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</si>
  <si>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</si>
  <si>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</si>
  <si>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</si>
  <si>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</si>
  <si>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</si>
  <si>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</si>
  <si>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</si>
  <si>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</si>
  <si>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</si>
  <si>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</si>
  <si>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</si>
  <si>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</si>
  <si>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</si>
  <si>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</si>
  <si>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</si>
  <si>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</si>
  <si>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</si>
  <si>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</si>
  <si>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</si>
  <si>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</si>
  <si>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</si>
  <si>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</si>
  <si>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</si>
  <si>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</si>
  <si>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</si>
  <si>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</si>
  <si>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</si>
  <si>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</si>
  <si>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</si>
  <si>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</si>
  <si>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</si>
  <si>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</si>
  <si>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</si>
  <si>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</si>
  <si>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</si>
  <si>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</si>
  <si>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</si>
  <si>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</si>
  <si>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</si>
  <si>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</si>
  <si>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</si>
  <si>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</si>
  <si>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</si>
  <si>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</si>
  <si>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</si>
  <si>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</si>
  <si>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</si>
  <si>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</si>
  <si>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</si>
  <si>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</si>
  <si>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</si>
  <si>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</si>
  <si>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</si>
  <si>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</si>
  <si>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</si>
  <si>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</si>
  <si>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</si>
  <si>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</si>
  <si>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</si>
  <si>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</si>
  <si>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</si>
  <si>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</si>
  <si>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</si>
  <si>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</si>
  <si>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</si>
  <si>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</si>
  <si>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</si>
  <si>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</si>
  <si>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</si>
  <si>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</si>
  <si>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</si>
  <si>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</si>
  <si>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</si>
  <si>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</si>
  <si>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</si>
  <si>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</si>
  <si>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</si>
  <si>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</si>
  <si>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</si>
  <si>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</si>
  <si>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</si>
  <si>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</si>
  <si>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</si>
  <si>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</si>
  <si>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</si>
  <si>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</si>
  <si>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</si>
  <si>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</si>
  <si>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</si>
  <si>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</si>
  <si>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</si>
  <si>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</si>
  <si>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</si>
  <si>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</si>
  <si>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</si>
  <si>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</si>
  <si>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</si>
  <si>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</si>
  <si>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</si>
  <si>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</si>
  <si>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</si>
  <si>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</si>
  <si>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</si>
  <si>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</si>
  <si>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</si>
  <si>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</si>
  <si>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</si>
  <si>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</si>
  <si>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</si>
  <si>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</si>
  <si>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</si>
  <si>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</si>
  <si>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</si>
  <si>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</si>
  <si>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</si>
  <si>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</si>
  <si>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</si>
  <si>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</si>
  <si>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</si>
  <si>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</si>
  <si>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</si>
  <si>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</si>
  <si>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</si>
  <si>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</si>
  <si>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</si>
  <si>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</si>
  <si>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</si>
  <si>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</si>
  <si>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</si>
  <si>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</si>
  <si>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</si>
  <si>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</si>
  <si>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</si>
  <si>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</si>
  <si>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</si>
  <si>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</si>
  <si>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</si>
  <si>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</si>
  <si>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</si>
  <si>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</si>
  <si>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</si>
  <si>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</si>
  <si>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</si>
  <si>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</si>
  <si>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</si>
  <si>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</si>
  <si>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</si>
  <si>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</si>
  <si>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</si>
  <si>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</si>
  <si>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</si>
  <si>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</si>
  <si>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</si>
  <si>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</si>
  <si>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</si>
  <si>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</si>
  <si>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</si>
  <si>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</si>
  <si>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</si>
  <si>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</si>
  <si>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</si>
  <si>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</si>
  <si>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</si>
  <si>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</si>
  <si>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</si>
  <si>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</si>
  <si>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</si>
  <si>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</si>
  <si>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</si>
  <si>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</si>
  <si>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</si>
  <si>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</si>
  <si>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</si>
  <si>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</si>
  <si>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</si>
  <si>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</si>
  <si>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</si>
  <si>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</si>
  <si>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</si>
  <si>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</si>
  <si>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</si>
  <si>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</si>
  <si>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</si>
  <si>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</si>
  <si>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</si>
  <si>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</si>
  <si>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</si>
  <si>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</si>
  <si>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</si>
  <si>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</si>
  <si>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</si>
  <si>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</si>
  <si>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</si>
  <si>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</si>
  <si>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</si>
  <si>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</si>
  <si>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</si>
  <si>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</si>
  <si>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</si>
  <si>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</si>
  <si>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</si>
  <si>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</si>
  <si>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</si>
  <si>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</si>
  <si>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</si>
  <si>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</si>
  <si>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</si>
  <si>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</si>
  <si>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</si>
  <si>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</si>
  <si>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</si>
  <si>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</si>
  <si>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</si>
  <si>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</si>
  <si>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</si>
  <si>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</si>
  <si>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</si>
  <si>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</si>
  <si>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</si>
  <si>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</si>
  <si>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</si>
  <si>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</si>
  <si>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</si>
  <si>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</si>
  <si>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</si>
  <si>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</si>
  <si>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</si>
  <si>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</si>
  <si>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</si>
  <si>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</si>
  <si>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</si>
  <si>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</si>
  <si>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</si>
  <si>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</si>
  <si>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</si>
  <si>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</si>
  <si>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</si>
  <si>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</si>
  <si>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</si>
  <si>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</si>
  <si>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</si>
  <si>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</si>
  <si>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</si>
  <si>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</si>
  <si>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</si>
  <si>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</si>
  <si>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</si>
  <si>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</si>
  <si>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</si>
  <si>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</si>
  <si>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</si>
  <si>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</si>
  <si>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</si>
  <si>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</si>
  <si>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</si>
  <si>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</si>
  <si>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</si>
  <si>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</si>
  <si>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</si>
  <si>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</si>
  <si>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</si>
  <si>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</si>
  <si>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</si>
  <si>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</si>
  <si>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</si>
  <si>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</si>
  <si>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</si>
  <si>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</si>
  <si>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</si>
  <si>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</si>
  <si>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</si>
  <si>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</si>
  <si>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</si>
  <si>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</si>
  <si>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</si>
  <si>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</si>
  <si>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</si>
  <si>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</si>
  <si>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</si>
  <si>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</si>
  <si>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</si>
  <si>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</si>
  <si>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</si>
  <si>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</si>
  <si>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</si>
  <si>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</si>
  <si>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</si>
  <si>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</si>
  <si>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</si>
  <si>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</si>
  <si>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</si>
  <si>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</si>
  <si>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</si>
  <si>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</si>
  <si>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</si>
  <si>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</si>
  <si>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</si>
  <si>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</si>
  <si>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</si>
  <si>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</si>
  <si>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</si>
  <si>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</si>
  <si>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</si>
  <si>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</si>
  <si>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</si>
  <si>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</si>
  <si>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</si>
  <si>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</si>
  <si>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</si>
  <si>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</si>
  <si>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</si>
  <si>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</si>
  <si>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</si>
  <si>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</si>
  <si>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</si>
  <si>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</si>
  <si>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</si>
  <si>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</si>
  <si>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</si>
  <si>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</si>
  <si>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</si>
  <si>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</si>
  <si>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</si>
  <si>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</si>
  <si>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</si>
  <si>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</si>
  <si>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</si>
  <si>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</si>
  <si>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</si>
  <si>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</si>
  <si>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</si>
  <si>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</si>
  <si>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</si>
  <si>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</si>
  <si>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</si>
  <si>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</si>
  <si>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</si>
  <si>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</si>
  <si>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</si>
  <si>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</si>
  <si>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</si>
  <si>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</si>
  <si>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</si>
  <si>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</si>
  <si>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</si>
  <si>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</si>
  <si>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</si>
  <si>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</si>
  <si>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</si>
  <si>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</si>
  <si>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</si>
  <si>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</si>
  <si>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</si>
  <si>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</si>
  <si>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</si>
  <si>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</si>
  <si>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</si>
  <si>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</si>
  <si>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</si>
  <si>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</si>
  <si>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</si>
  <si>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</si>
  <si>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</si>
  <si>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</si>
  <si>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</si>
  <si>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</si>
  <si>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</si>
  <si>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</si>
  <si>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</si>
  <si>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</si>
  <si>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</si>
  <si>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</si>
  <si>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</si>
  <si>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</si>
  <si>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</si>
  <si>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</si>
  <si>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</si>
  <si>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</si>
  <si>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</si>
  <si>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</si>
  <si>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</si>
  <si>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</si>
  <si>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</si>
  <si>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</si>
  <si>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</si>
  <si>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</si>
  <si>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</si>
  <si>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</si>
  <si>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</si>
  <si>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</si>
  <si>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</si>
  <si>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</si>
  <si>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</si>
  <si>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</si>
  <si>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</si>
  <si>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</si>
  <si>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</si>
  <si>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</si>
  <si>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</si>
  <si>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</si>
  <si>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</si>
  <si>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</si>
  <si>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</si>
  <si>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</si>
  <si>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</si>
  <si>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</si>
  <si>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</si>
  <si>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</si>
  <si>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</si>
  <si>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</si>
  <si>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</si>
  <si>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</si>
  <si>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</si>
  <si>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</si>
  <si>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</si>
  <si>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</si>
  <si>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</si>
  <si>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</si>
  <si>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</si>
  <si>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</si>
  <si>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</si>
  <si>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</si>
  <si>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</si>
  <si>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</si>
  <si>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</si>
  <si>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</si>
  <si>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</si>
  <si>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</si>
  <si>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</si>
  <si>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</si>
  <si>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</si>
  <si>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</si>
  <si>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</si>
  <si>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</si>
  <si>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</si>
  <si>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</si>
  <si>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</si>
  <si>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</si>
  <si>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</si>
  <si>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</si>
  <si>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</si>
  <si>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</si>
  <si>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</si>
  <si>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</si>
  <si>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</si>
  <si>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</si>
  <si>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</si>
  <si>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</si>
  <si>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</si>
  <si>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</si>
  <si>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</si>
  <si>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</si>
  <si>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</si>
  <si>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</si>
  <si>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</si>
  <si>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</si>
  <si>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</si>
  <si>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</si>
  <si>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</si>
  <si>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</si>
  <si>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</si>
  <si>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</si>
  <si>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</si>
  <si>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</si>
  <si>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</si>
  <si>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</si>
  <si>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</si>
  <si>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</si>
  <si>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</si>
  <si>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</si>
  <si>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</si>
  <si>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</si>
  <si>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</si>
  <si>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</si>
  <si>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</si>
  <si>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</si>
  <si>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</si>
  <si>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</si>
  <si>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</si>
  <si>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</si>
  <si>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</si>
  <si>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</si>
  <si>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</si>
  <si>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</si>
  <si>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</si>
  <si>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</si>
  <si>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</si>
  <si>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</si>
  <si>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</si>
  <si>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</si>
  <si>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</si>
  <si>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</si>
  <si>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</si>
  <si>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</si>
  <si>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</si>
  <si>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</si>
  <si>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</si>
  <si>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</si>
  <si>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</si>
  <si>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</si>
  <si>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</si>
  <si>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</si>
  <si>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</si>
  <si>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</si>
  <si>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</si>
  <si>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</si>
  <si>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</si>
  <si>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</si>
  <si>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</si>
  <si>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</si>
  <si>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</si>
  <si>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</si>
  <si>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</si>
  <si>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</si>
  <si>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</si>
  <si>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</si>
  <si>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</si>
  <si>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</si>
  <si>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</si>
  <si>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</si>
  <si>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</si>
  <si>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</si>
  <si>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</si>
  <si>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</si>
  <si>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</si>
  <si>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</si>
  <si>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</si>
  <si>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</si>
  <si>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</si>
  <si>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</si>
  <si>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</si>
  <si>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</si>
  <si>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</si>
  <si>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</si>
  <si>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</si>
  <si>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</si>
  <si>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</si>
  <si>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</si>
  <si>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</si>
  <si>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</si>
  <si>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</si>
  <si>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</si>
  <si>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</si>
  <si>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</si>
  <si>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</si>
  <si>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</si>
  <si>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</si>
  <si>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</si>
  <si>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</si>
  <si>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</si>
  <si>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</si>
  <si>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</si>
  <si>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</si>
  <si>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</si>
  <si>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</si>
  <si>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</si>
  <si>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</si>
  <si>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</si>
  <si>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</si>
  <si>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</si>
  <si>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</si>
  <si>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</si>
  <si>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</si>
  <si>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</si>
  <si>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</si>
  <si>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</si>
  <si>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</si>
  <si>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</si>
  <si>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</si>
  <si>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</si>
  <si>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</si>
  <si>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</si>
  <si>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</si>
  <si>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</si>
  <si>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</si>
  <si>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</si>
  <si>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</si>
  <si>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</si>
  <si>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</si>
  <si>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</si>
  <si>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</si>
  <si>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</si>
  <si>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</si>
  <si>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</si>
  <si>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</si>
  <si>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</si>
  <si>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</si>
  <si>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</si>
  <si>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</si>
  <si>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</si>
  <si>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</si>
  <si>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</si>
  <si>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</si>
  <si>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</si>
  <si>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</si>
  <si>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</si>
  <si>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</si>
  <si>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</si>
  <si>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</si>
  <si>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</si>
  <si>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</si>
  <si>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</si>
  <si>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</si>
  <si>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</si>
  <si>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</si>
  <si>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</si>
  <si>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</si>
  <si>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</si>
  <si>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</si>
  <si>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</si>
  <si>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</si>
  <si>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</si>
  <si>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</si>
  <si>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</si>
  <si>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</si>
  <si>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</si>
  <si>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</si>
  <si>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</si>
  <si>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</si>
  <si>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</si>
  <si>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</si>
  <si>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</si>
  <si>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</si>
  <si>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</si>
  <si>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</si>
  <si>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</si>
  <si>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</si>
  <si>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</si>
  <si>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</si>
  <si>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</si>
  <si>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</si>
  <si>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</si>
  <si>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</si>
  <si>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</si>
  <si>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</si>
  <si>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</si>
  <si>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</si>
  <si>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</si>
  <si>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</si>
  <si>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</si>
  <si>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</si>
  <si>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</si>
  <si>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</si>
  <si>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</si>
  <si>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</si>
  <si>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</si>
  <si>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</si>
  <si>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</si>
  <si>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</si>
  <si>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</si>
  <si>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</si>
  <si>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</si>
  <si>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</si>
  <si>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</si>
  <si>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</si>
  <si>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</si>
  <si>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</si>
  <si>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</si>
  <si>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</si>
  <si>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</si>
  <si>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</si>
  <si>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</si>
  <si>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</si>
  <si>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</si>
  <si>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</si>
  <si>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</si>
  <si>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</si>
  <si>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</si>
  <si>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</si>
  <si>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</si>
  <si>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</si>
  <si>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</si>
  <si>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</si>
  <si>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</si>
  <si>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</si>
  <si>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</si>
  <si>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</si>
  <si>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</si>
  <si>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</si>
  <si>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</si>
  <si>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</si>
  <si>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</si>
  <si>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</si>
  <si>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</si>
  <si>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</si>
  <si>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</si>
  <si>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</si>
  <si>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</si>
  <si>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</si>
  <si>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</si>
  <si>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</si>
  <si>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</si>
  <si>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</si>
  <si>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</si>
  <si>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</si>
  <si>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</si>
  <si>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</si>
  <si>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</si>
  <si>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</si>
  <si>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</si>
  <si>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</si>
  <si>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</si>
  <si>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</si>
  <si>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</si>
  <si>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</si>
  <si>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</si>
  <si>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</si>
  <si>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</si>
  <si>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</si>
  <si>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</si>
  <si>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</si>
  <si>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</si>
  <si>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</si>
  <si>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</si>
  <si>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</si>
  <si>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</si>
  <si>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</si>
  <si>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</si>
  <si>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</si>
  <si>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</si>
  <si>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</si>
  <si>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</si>
  <si>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</si>
  <si>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</si>
  <si>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</si>
  <si>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</si>
  <si>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</si>
  <si>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</si>
  <si>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</si>
  <si>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</si>
  <si>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</si>
  <si>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</si>
  <si>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</si>
  <si>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</si>
  <si>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</si>
  <si>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</si>
  <si>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</si>
  <si>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</si>
  <si>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</si>
  <si>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</si>
  <si>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</si>
  <si>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</si>
  <si>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</si>
  <si>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</si>
  <si>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</si>
  <si>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</si>
  <si>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</si>
  <si>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</si>
  <si>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</si>
  <si>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</si>
  <si>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</si>
  <si>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</si>
  <si>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</si>
  <si>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</si>
  <si>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</si>
  <si>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</si>
  <si>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</si>
  <si>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</si>
  <si>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</si>
  <si>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</si>
  <si>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</si>
  <si>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</si>
  <si>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</si>
  <si>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</si>
  <si>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</si>
  <si>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</si>
  <si>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</si>
  <si>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</si>
  <si>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</si>
  <si>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</si>
  <si>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</si>
  <si>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</si>
  <si>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</si>
  <si>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</si>
  <si>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</si>
  <si>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</si>
  <si>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</si>
  <si>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</si>
  <si>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</si>
  <si>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</si>
  <si>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</si>
  <si>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</si>
  <si>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</si>
  <si>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</si>
  <si>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</si>
  <si>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</si>
  <si>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</si>
  <si>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</si>
  <si>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</si>
  <si>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</si>
  <si>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</si>
  <si>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</si>
  <si>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</si>
  <si>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</si>
  <si>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</si>
  <si>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</si>
  <si>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</si>
  <si>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</si>
  <si>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</si>
  <si>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</si>
  <si>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</si>
  <si>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</si>
  <si>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</si>
  <si>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</si>
  <si>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</si>
  <si>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</si>
  <si>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</si>
  <si>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</si>
  <si>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</si>
  <si>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</si>
  <si>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</si>
  <si>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</si>
  <si>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</si>
  <si>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</si>
  <si>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</si>
  <si>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</si>
  <si>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</si>
  <si>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</si>
  <si>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</si>
  <si>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</si>
  <si>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</si>
  <si>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</si>
  <si>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</si>
  <si>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</si>
  <si>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</si>
  <si>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</si>
  <si>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</si>
  <si>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</si>
  <si>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</si>
  <si>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</si>
  <si>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</si>
  <si>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</si>
  <si>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</si>
  <si>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</si>
  <si>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</si>
  <si>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</si>
  <si>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</si>
  <si>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</si>
  <si>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</si>
  <si>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</si>
  <si>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</si>
  <si>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</si>
  <si>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</si>
  <si>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</si>
  <si>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</si>
  <si>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</si>
  <si>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</si>
  <si>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</si>
  <si>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</si>
  <si>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</si>
  <si>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</si>
  <si>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</si>
  <si>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</si>
  <si>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</si>
  <si>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</si>
  <si>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</si>
  <si>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</si>
  <si>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</si>
  <si>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</si>
  <si>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</si>
  <si>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</si>
  <si>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</si>
  <si>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</si>
  <si>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</si>
  <si>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</si>
  <si>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</si>
  <si>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</si>
  <si>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</si>
  <si>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</si>
  <si>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</si>
  <si>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</si>
  <si>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</si>
  <si>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</si>
  <si>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</si>
  <si>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</si>
  <si>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</si>
  <si>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</si>
  <si>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</si>
  <si>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</si>
  <si>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</si>
  <si>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</si>
  <si>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</si>
  <si>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</si>
  <si>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</si>
  <si>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</si>
  <si>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</si>
  <si>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</si>
  <si>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</si>
  <si>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</si>
  <si>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</si>
  <si>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</si>
  <si>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</si>
  <si>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</si>
  <si>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</si>
  <si>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</si>
  <si>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</si>
  <si>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</si>
  <si>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</si>
  <si>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</si>
  <si>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</si>
  <si>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</si>
  <si>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</si>
  <si>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</si>
  <si>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</si>
  <si>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</si>
  <si>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</si>
  <si>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</si>
  <si>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</si>
  <si>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</si>
  <si>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</si>
  <si>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</si>
  <si>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</si>
  <si>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</si>
  <si>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</si>
  <si>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</si>
  <si>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</si>
  <si>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</si>
  <si>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</si>
  <si>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</si>
  <si>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</si>
  <si>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</si>
  <si>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</si>
  <si>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</si>
  <si>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</si>
  <si>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</si>
  <si>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</si>
  <si>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</si>
  <si>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</si>
  <si>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</si>
  <si>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</si>
  <si>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</si>
  <si>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</si>
  <si>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</si>
  <si>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</si>
  <si>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</si>
  <si>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</si>
  <si>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</si>
  <si>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</si>
  <si>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</si>
  <si>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</si>
  <si>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</si>
  <si>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</si>
  <si>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</si>
  <si>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</si>
  <si>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</si>
  <si>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</si>
  <si>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</si>
  <si>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</si>
  <si>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</si>
  <si>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</si>
  <si>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</si>
  <si>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</si>
  <si>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</si>
  <si>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</si>
  <si>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</si>
  <si>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</si>
  <si>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</si>
  <si>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</si>
  <si>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</si>
  <si>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</si>
  <si>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</si>
  <si>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</si>
  <si>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</si>
  <si>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</si>
  <si>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</si>
  <si>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</si>
  <si>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</si>
  <si>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</si>
  <si>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</si>
  <si>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</si>
  <si>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</si>
  <si>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</si>
  <si>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</si>
  <si>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</si>
  <si>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</si>
  <si>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</si>
  <si>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</si>
  <si>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</si>
  <si>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</si>
  <si>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</si>
  <si>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</si>
  <si>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</si>
  <si>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</si>
  <si>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</si>
  <si>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</si>
  <si>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</si>
  <si>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</si>
  <si>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</si>
  <si>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</si>
  <si>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</si>
  <si>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</si>
  <si>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</si>
  <si>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</si>
  <si>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</si>
  <si>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</si>
  <si>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</si>
  <si>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</si>
  <si>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</si>
  <si>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</si>
  <si>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</si>
  <si>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</si>
  <si>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</si>
  <si>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</si>
  <si>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</si>
  <si>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</si>
  <si>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</si>
  <si>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</si>
  <si>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</si>
  <si>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</si>
  <si>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</si>
  <si>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</si>
  <si>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</si>
  <si>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</si>
  <si>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</si>
  <si>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</si>
  <si>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</si>
  <si>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</si>
  <si>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</si>
  <si>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</si>
  <si>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</si>
  <si>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</si>
  <si>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</si>
  <si>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</si>
  <si>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</si>
  <si>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</si>
  <si>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</si>
  <si>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</si>
  <si>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</si>
  <si>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</si>
  <si>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</si>
  <si>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</si>
  <si>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</si>
  <si>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</si>
  <si>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</si>
  <si>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</si>
  <si>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</si>
  <si>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</si>
  <si>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</si>
  <si>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</si>
  <si>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</si>
  <si>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</si>
  <si>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</si>
  <si>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</si>
  <si>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</si>
  <si>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</si>
  <si>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</si>
  <si>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</si>
  <si>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</si>
  <si>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</si>
  <si>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</si>
  <si>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</si>
  <si>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</si>
  <si>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</si>
  <si>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</si>
  <si>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</si>
  <si>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</si>
  <si>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</si>
  <si>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</si>
  <si>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</si>
  <si>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</si>
  <si>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</si>
  <si>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</si>
  <si>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</si>
  <si>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</si>
  <si>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</si>
  <si>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</si>
  <si>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</si>
  <si>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</si>
  <si>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</si>
  <si>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</si>
  <si>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</si>
  <si>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</si>
  <si>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</si>
  <si>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</si>
  <si>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</si>
  <si>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</si>
  <si>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</si>
  <si>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</si>
  <si>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</si>
  <si>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</si>
  <si>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</si>
  <si>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</si>
  <si>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</si>
  <si>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</si>
  <si>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</si>
  <si>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</si>
  <si>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</si>
  <si>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</si>
  <si>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</si>
  <si>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</si>
  <si>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</si>
  <si>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</si>
  <si>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</si>
  <si>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</si>
  <si>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</si>
  <si>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</si>
  <si>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</si>
  <si>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</si>
  <si>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</si>
  <si>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</si>
  <si>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</si>
  <si>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</si>
  <si>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</si>
  <si>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</si>
  <si>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</si>
  <si>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</si>
  <si>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</si>
  <si>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</si>
  <si>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</si>
  <si>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</si>
  <si>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</si>
  <si>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</si>
  <si>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</si>
  <si>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</si>
  <si>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</si>
  <si>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</si>
  <si>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</si>
  <si>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</si>
  <si>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</si>
  <si>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</si>
  <si>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</si>
  <si>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</si>
  <si>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</si>
  <si>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</si>
  <si>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</si>
  <si>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</si>
  <si>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</si>
  <si>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</si>
  <si>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</si>
  <si>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</si>
  <si>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</si>
  <si>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</si>
  <si>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</si>
  <si>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</si>
  <si>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</si>
  <si>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</si>
  <si>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</si>
  <si>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</si>
  <si>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</si>
  <si>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</si>
  <si>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</si>
  <si>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</si>
  <si>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</si>
  <si>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</si>
  <si>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</si>
  <si>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</si>
  <si>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</si>
  <si>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</si>
  <si>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</si>
  <si>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</si>
  <si>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</si>
  <si>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</si>
  <si>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</si>
  <si>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</si>
  <si>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</si>
  <si>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</si>
  <si>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</si>
  <si>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</si>
  <si>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</si>
  <si>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</si>
  <si>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</si>
  <si>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</si>
  <si>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</si>
  <si>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</si>
  <si>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</si>
  <si>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</si>
  <si>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</si>
  <si>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</si>
  <si>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</si>
  <si>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</si>
  <si>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</si>
  <si>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</si>
  <si>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</si>
  <si>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</si>
  <si>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</si>
  <si>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</si>
  <si>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</si>
  <si>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</si>
  <si>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</si>
  <si>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</si>
  <si>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</si>
  <si>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</si>
  <si>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</si>
  <si>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</si>
  <si>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</si>
  <si>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</si>
  <si>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</si>
  <si>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</si>
  <si>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</si>
  <si>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</si>
  <si>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</si>
  <si>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</si>
  <si>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</si>
  <si>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</si>
  <si>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</si>
  <si>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</si>
  <si>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</si>
  <si>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</si>
  <si>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</si>
  <si>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</si>
  <si>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</si>
  <si>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</si>
  <si>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</si>
  <si>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</si>
  <si>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</si>
  <si>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</si>
  <si>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</si>
  <si>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</si>
  <si>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</si>
  <si>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</si>
  <si>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</si>
  <si>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</si>
  <si>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</si>
  <si>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</si>
  <si>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</si>
  <si>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</si>
  <si>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</si>
  <si>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</si>
  <si>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</si>
  <si>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</si>
  <si>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</si>
  <si>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</si>
  <si>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</si>
  <si>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</si>
  <si>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</si>
  <si>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</si>
  <si>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</si>
  <si>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</si>
  <si>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</si>
  <si>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</si>
  <si>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</si>
  <si>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</si>
  <si>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</si>
  <si>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</si>
  <si>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</si>
  <si>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</si>
  <si>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</si>
  <si>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</si>
  <si>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</si>
  <si>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</si>
  <si>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</si>
  <si>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</si>
  <si>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</si>
  <si>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</si>
  <si>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</si>
  <si>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</si>
  <si>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</si>
  <si>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</si>
  <si>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</si>
  <si>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</si>
  <si>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</si>
  <si>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</si>
  <si>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</si>
  <si>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</si>
  <si>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</si>
  <si>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</si>
  <si>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</si>
  <si>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</si>
  <si>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</si>
  <si>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</si>
  <si>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</si>
  <si>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</si>
  <si>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</si>
  <si>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</si>
  <si>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</si>
  <si>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</si>
  <si>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</si>
  <si>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</si>
  <si>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</si>
  <si>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</si>
  <si>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</si>
  <si>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</si>
  <si>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</si>
  <si>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</si>
  <si>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</si>
  <si>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</si>
  <si>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</si>
  <si>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</si>
  <si>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</si>
  <si>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</si>
  <si>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</si>
  <si>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</si>
  <si>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</si>
  <si>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</si>
  <si>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</si>
  <si>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</si>
  <si>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</si>
  <si>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</si>
  <si>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</si>
  <si>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</si>
  <si>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</si>
  <si>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</si>
  <si>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</si>
  <si>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</si>
  <si>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</si>
  <si>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</si>
  <si>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</si>
  <si>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</si>
  <si>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</si>
  <si>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</si>
  <si>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</si>
  <si>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</si>
  <si>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</si>
  <si>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</si>
  <si>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</si>
  <si>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</si>
  <si>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</si>
  <si>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</si>
  <si>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</si>
  <si>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</si>
  <si>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</si>
  <si>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</si>
  <si>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</si>
  <si>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</si>
  <si>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</si>
  <si>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</si>
  <si>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</si>
  <si>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</si>
  <si>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</si>
  <si>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</si>
  <si>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</si>
  <si>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</si>
  <si>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</si>
  <si>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</si>
  <si>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</si>
  <si>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</si>
  <si>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</si>
  <si>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</si>
  <si>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</si>
  <si>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</si>
  <si>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</si>
  <si>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</si>
  <si>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</si>
  <si>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</si>
  <si>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</si>
  <si>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</si>
  <si>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</si>
  <si>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</si>
  <si>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</si>
  <si>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</si>
  <si>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</si>
  <si>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</si>
  <si>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</si>
  <si>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</si>
  <si>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</si>
  <si>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</si>
  <si>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</si>
  <si>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</si>
  <si>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</si>
  <si>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</si>
  <si>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</si>
  <si>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</si>
  <si>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</si>
  <si>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</si>
  <si>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</si>
  <si>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</si>
  <si>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</si>
  <si>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</si>
  <si>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</si>
  <si>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</si>
  <si>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</si>
  <si>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</si>
  <si>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</si>
  <si>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</si>
  <si>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</si>
  <si>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</si>
  <si>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</si>
  <si>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</si>
  <si>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</si>
  <si>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</si>
  <si>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</si>
  <si>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</si>
  <si>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</si>
  <si>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</si>
  <si>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</si>
  <si>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</si>
  <si>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</si>
  <si>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</si>
  <si>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</si>
  <si>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</si>
  <si>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</si>
  <si>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</si>
  <si>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</si>
  <si>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</si>
  <si>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</si>
  <si>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</si>
  <si>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</si>
  <si>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</si>
  <si>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</si>
  <si>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</si>
  <si>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</si>
  <si>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</si>
  <si>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</si>
  <si>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</si>
  <si>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</si>
  <si>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</si>
  <si>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</si>
  <si>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</si>
  <si>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</si>
  <si>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</si>
  <si>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</si>
  <si>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</si>
  <si>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</si>
  <si>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</si>
  <si>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</si>
  <si>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</si>
  <si>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</si>
  <si>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</si>
  <si>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</si>
  <si>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</si>
  <si>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</si>
  <si>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</si>
  <si>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</si>
  <si>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</si>
  <si>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</si>
  <si>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</si>
  <si>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</si>
  <si>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</si>
  <si>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</si>
  <si>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</si>
  <si>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</si>
  <si>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</si>
  <si>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</si>
  <si>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</si>
  <si>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</si>
  <si>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</si>
  <si>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</si>
  <si>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</si>
  <si>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</si>
  <si>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</si>
  <si>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</si>
  <si>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</si>
  <si>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</si>
  <si>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</si>
  <si>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</si>
  <si>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</si>
  <si>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</si>
  <si>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</si>
  <si>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</si>
  <si>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</si>
  <si>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</si>
  <si>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</si>
  <si>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</si>
  <si>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</si>
  <si>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</si>
  <si>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</si>
  <si>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</si>
  <si>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</si>
  <si>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</si>
  <si>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</si>
  <si>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</si>
  <si>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</si>
  <si>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</si>
  <si>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</si>
  <si>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</si>
  <si>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</si>
  <si>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</si>
  <si>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</si>
  <si>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</si>
  <si>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</si>
  <si>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</si>
  <si>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</si>
  <si>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</si>
  <si>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</si>
  <si>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</si>
  <si>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</si>
  <si>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</si>
  <si>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</si>
  <si>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</si>
  <si>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</si>
  <si>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</si>
  <si>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</si>
  <si>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</si>
  <si>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</si>
  <si>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</si>
  <si>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</si>
  <si>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</si>
  <si>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</si>
  <si>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</si>
  <si>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</si>
  <si>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</si>
  <si>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</si>
  <si>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</si>
  <si>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</si>
  <si>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</si>
  <si>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</si>
  <si>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</si>
  <si>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</si>
  <si>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</si>
  <si>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</si>
  <si>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</si>
  <si>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</si>
  <si>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</si>
  <si>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</si>
  <si>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</si>
  <si>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</si>
  <si>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</si>
  <si>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</si>
  <si>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</si>
  <si>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</si>
  <si>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</si>
  <si>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</si>
  <si>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</si>
  <si>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</si>
  <si>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</si>
  <si>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</si>
  <si>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</si>
  <si>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</si>
  <si>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</si>
  <si>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</si>
  <si>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</si>
  <si>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</si>
  <si>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</si>
  <si>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</si>
  <si>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</si>
  <si>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</si>
  <si>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</si>
  <si>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</si>
  <si>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</si>
  <si>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</si>
  <si>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</si>
  <si>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</si>
  <si>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</si>
  <si>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</si>
  <si>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</si>
  <si>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</si>
  <si>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</si>
  <si>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</si>
  <si>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</si>
  <si>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</si>
  <si>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</si>
  <si>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</si>
  <si>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</si>
  <si>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</si>
  <si>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</si>
  <si>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</si>
  <si>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</si>
  <si>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</si>
  <si>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</si>
  <si>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</si>
  <si>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</si>
  <si>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</si>
  <si>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</si>
  <si>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</si>
  <si>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</si>
  <si>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</si>
  <si>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</si>
  <si>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</si>
  <si>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</si>
  <si>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</si>
  <si>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</si>
  <si>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</si>
  <si>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</si>
  <si>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</si>
  <si>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</si>
  <si>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</si>
  <si>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</si>
  <si>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</si>
  <si>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</si>
  <si>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</si>
  <si>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</si>
  <si>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</si>
  <si>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</si>
  <si>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</si>
  <si>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</si>
  <si>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</si>
  <si>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</si>
  <si>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</si>
  <si>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</si>
  <si>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</si>
  <si>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</si>
  <si>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</si>
  <si>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</si>
  <si>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</si>
  <si>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</si>
  <si>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</si>
  <si>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</si>
  <si>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</si>
  <si>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</si>
  <si>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</si>
  <si>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</si>
  <si>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</si>
  <si>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</si>
  <si>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</si>
  <si>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</si>
  <si>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</si>
  <si>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</si>
  <si>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</si>
  <si>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</si>
  <si>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</si>
  <si>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</si>
  <si>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</si>
  <si>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</si>
  <si>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</si>
  <si>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</si>
  <si>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</si>
  <si>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</si>
  <si>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</si>
  <si>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</si>
  <si>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</si>
  <si>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</si>
  <si>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</si>
  <si>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</si>
  <si>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</si>
  <si>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</si>
  <si>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</si>
  <si>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</si>
  <si>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</si>
  <si>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</si>
  <si>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</si>
  <si>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</si>
  <si>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</si>
  <si>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</si>
  <si>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</si>
  <si>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</si>
  <si>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</si>
  <si>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</si>
  <si>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</si>
  <si>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</si>
  <si>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</si>
  <si>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</si>
  <si>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</si>
  <si>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</si>
  <si>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</si>
  <si>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</si>
  <si>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</si>
  <si>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</si>
  <si>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</si>
  <si>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</si>
  <si>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</si>
  <si>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</si>
  <si>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</si>
  <si>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</si>
  <si>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</si>
  <si>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</si>
  <si>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</si>
  <si>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</si>
  <si>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</si>
  <si>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</si>
  <si>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</si>
  <si>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</si>
  <si>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</si>
  <si>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</si>
  <si>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</si>
  <si>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</si>
  <si>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</si>
  <si>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</si>
  <si>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</si>
  <si>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</si>
  <si>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</si>
  <si>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</si>
  <si>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</si>
  <si>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</si>
  <si>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</si>
  <si>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</si>
  <si>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</si>
  <si>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</si>
  <si>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</si>
  <si>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</si>
  <si>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</si>
  <si>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</si>
  <si>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</si>
  <si>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</si>
  <si>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</si>
  <si>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</si>
  <si>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</si>
  <si>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</si>
  <si>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</si>
  <si>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</si>
  <si>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</si>
  <si>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</si>
  <si>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</si>
  <si>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</si>
  <si>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</si>
  <si>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</si>
  <si>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</si>
  <si>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</si>
  <si>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</si>
  <si>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</si>
  <si>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</si>
  <si>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</si>
  <si>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</si>
  <si>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</si>
  <si>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</si>
  <si>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</si>
  <si>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</si>
  <si>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</si>
  <si>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</si>
  <si>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</si>
  <si>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</si>
  <si>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</si>
  <si>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</si>
  <si>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</si>
  <si>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</si>
  <si>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</si>
  <si>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</si>
  <si>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</si>
  <si>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</si>
  <si>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</si>
  <si>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</si>
  <si>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</si>
  <si>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</si>
  <si>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</si>
  <si>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</si>
  <si>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</si>
  <si>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</si>
  <si>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</si>
  <si>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</si>
  <si>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</si>
  <si>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</si>
  <si>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</si>
  <si>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</si>
  <si>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</si>
  <si>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</si>
  <si>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</si>
  <si>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</si>
  <si>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</si>
  <si>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</si>
  <si>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</si>
  <si>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</si>
  <si>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</si>
  <si>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</si>
  <si>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</si>
  <si>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</si>
  <si>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</si>
  <si>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</si>
  <si>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</si>
  <si>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</si>
  <si>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</si>
  <si>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</si>
  <si>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</si>
  <si>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</si>
  <si>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</si>
  <si>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</si>
  <si>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</si>
  <si>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</si>
  <si>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</si>
  <si>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</si>
  <si>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</si>
  <si>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</si>
  <si>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</si>
  <si>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</si>
  <si>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</si>
  <si>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</si>
  <si>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</si>
  <si>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</si>
  <si>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</si>
  <si>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</si>
  <si>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</si>
  <si>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</si>
  <si>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</si>
  <si>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</si>
  <si>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</si>
  <si>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</si>
  <si>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</si>
  <si>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</si>
  <si>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</si>
  <si>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</si>
  <si>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</si>
  <si>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</si>
  <si>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</si>
  <si>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</si>
  <si>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</si>
  <si>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</si>
  <si>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</si>
  <si>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</si>
  <si>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</si>
  <si>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</si>
  <si>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</si>
  <si>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</si>
  <si>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</si>
  <si>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</si>
  <si>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</si>
  <si>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</si>
  <si>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</si>
  <si>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</si>
  <si>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</si>
  <si>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</si>
  <si>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</si>
  <si>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</si>
  <si>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</si>
  <si>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</si>
  <si>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</si>
  <si>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</si>
  <si>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</si>
  <si>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</si>
  <si>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</si>
  <si>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</si>
  <si>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</si>
  <si>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</si>
  <si>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</si>
  <si>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</si>
  <si>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</si>
  <si>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</si>
  <si>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</si>
  <si>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</si>
  <si>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</si>
  <si>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</si>
  <si>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</si>
  <si>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</si>
  <si>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</si>
  <si>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</si>
  <si>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</si>
  <si>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</si>
  <si>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</si>
  <si>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</si>
  <si>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</si>
  <si>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</si>
  <si>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</si>
  <si>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</si>
  <si>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</si>
  <si>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</si>
  <si>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</si>
  <si>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</si>
  <si>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</si>
  <si>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</si>
  <si>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</si>
  <si>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</si>
  <si>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</si>
  <si>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</si>
  <si>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</si>
  <si>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</si>
  <si>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</si>
  <si>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</si>
  <si>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</si>
  <si>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</si>
  <si>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</si>
  <si>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</si>
  <si>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</si>
  <si>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</si>
  <si>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</si>
  <si>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</si>
  <si>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</si>
  <si>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</si>
  <si>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</si>
  <si>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</si>
  <si>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</si>
  <si>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</si>
  <si>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</si>
  <si>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</si>
  <si>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</si>
  <si>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</si>
  <si>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</si>
  <si>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</si>
  <si>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</si>
  <si>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</si>
  <si>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</si>
  <si>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</si>
  <si>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</si>
  <si>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</si>
  <si>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</si>
  <si>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</si>
  <si>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</si>
  <si>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</si>
  <si>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</si>
  <si>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</si>
  <si>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</si>
  <si>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</si>
  <si>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</si>
  <si>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</si>
  <si>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</si>
  <si>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</si>
  <si>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</si>
  <si>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</si>
  <si>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</si>
  <si>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</si>
  <si>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</si>
  <si>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</si>
  <si>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</si>
  <si>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</si>
  <si>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</si>
  <si>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</si>
  <si>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</si>
  <si>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</si>
  <si>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</si>
  <si>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</si>
  <si>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</si>
  <si>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</si>
  <si>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</si>
  <si>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</si>
  <si>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</si>
  <si>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</si>
  <si>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</si>
  <si>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</si>
  <si>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</si>
  <si>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</si>
  <si>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</si>
  <si>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</si>
  <si>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</si>
  <si>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</si>
  <si>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</si>
  <si>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</si>
  <si>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</si>
  <si>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</si>
  <si>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</si>
  <si>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</si>
  <si>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</si>
  <si>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</si>
  <si>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</si>
  <si>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</si>
  <si>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</si>
  <si>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</si>
  <si>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</si>
  <si>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</si>
  <si>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</si>
  <si>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</si>
  <si>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</si>
  <si>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</si>
  <si>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</si>
  <si>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</si>
  <si>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</si>
  <si>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</si>
  <si>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</si>
  <si>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</si>
  <si>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</si>
  <si>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</si>
  <si>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</si>
  <si>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</si>
  <si>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</si>
  <si>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</si>
  <si>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</si>
  <si>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</si>
  <si>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</si>
  <si>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</si>
  <si>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</si>
  <si>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</si>
  <si>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</si>
  <si>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</si>
  <si>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</si>
  <si>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</si>
  <si>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</si>
  <si>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</si>
  <si>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</si>
  <si>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</si>
  <si>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</si>
  <si>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</si>
  <si>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</si>
  <si>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</si>
  <si>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</si>
  <si>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</si>
  <si>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</si>
  <si>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</si>
  <si>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</si>
  <si>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</si>
  <si>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</si>
  <si>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</si>
  <si>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</si>
  <si>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</si>
  <si>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</si>
  <si>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</si>
  <si>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</si>
  <si>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</si>
  <si>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</si>
  <si>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</si>
  <si>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</si>
  <si>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</si>
  <si>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</si>
  <si>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</si>
  <si>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</si>
  <si>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</si>
  <si>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</si>
  <si>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</si>
  <si>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</si>
  <si>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</si>
  <si>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</si>
  <si>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</si>
  <si>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</si>
  <si>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</si>
  <si>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</si>
  <si>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</si>
  <si>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</si>
  <si>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</si>
  <si>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</si>
  <si>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</si>
  <si>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</si>
  <si>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</si>
  <si>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</si>
  <si>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</si>
  <si>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</si>
  <si>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</si>
  <si>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</si>
  <si>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</si>
  <si>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</si>
  <si>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</si>
  <si>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</si>
  <si>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</si>
  <si>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</si>
  <si>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</si>
  <si>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</si>
  <si>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</si>
  <si>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</si>
  <si>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</si>
  <si>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</si>
  <si>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</si>
  <si>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</si>
  <si>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</si>
  <si>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</si>
  <si>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</si>
  <si>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</si>
  <si>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</si>
  <si>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</si>
  <si>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</si>
  <si>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</si>
  <si>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</si>
  <si>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</si>
  <si>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</si>
  <si>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</si>
  <si>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</si>
  <si>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</si>
  <si>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</si>
  <si>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</si>
  <si>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</si>
  <si>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</si>
  <si>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</si>
  <si>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</si>
  <si>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</si>
  <si>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</si>
  <si>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</si>
  <si>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</si>
  <si>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</si>
  <si>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</si>
  <si>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</si>
  <si>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</si>
  <si>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</si>
  <si>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</si>
  <si>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</si>
  <si>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</si>
  <si>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</si>
  <si>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</si>
  <si>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</si>
  <si>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</si>
  <si>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</si>
  <si>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</si>
  <si>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</si>
  <si>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</si>
  <si>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</si>
  <si>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</si>
  <si>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</si>
  <si>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</si>
  <si>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</si>
  <si>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</si>
  <si>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</si>
  <si>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</si>
  <si>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</si>
  <si>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</si>
  <si>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</si>
  <si>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</si>
  <si>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</si>
  <si>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</si>
  <si>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</si>
  <si>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</si>
  <si>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</si>
  <si>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</si>
  <si>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</si>
  <si>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</si>
  <si>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</si>
  <si>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</si>
  <si>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</si>
  <si>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</si>
  <si>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</si>
  <si>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</si>
  <si>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</si>
  <si>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</si>
  <si>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</si>
  <si>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</si>
  <si>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</si>
  <si>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</si>
  <si>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</si>
  <si>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</si>
  <si>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</si>
  <si>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</si>
  <si>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</si>
  <si>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</si>
  <si>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</si>
  <si>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</si>
  <si>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</si>
  <si>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</si>
  <si>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</si>
  <si>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</si>
  <si>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</si>
  <si>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</si>
  <si>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</si>
  <si>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</si>
  <si>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</si>
  <si>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</si>
  <si>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</si>
  <si>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</si>
  <si>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</si>
  <si>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</si>
  <si>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</si>
  <si>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</si>
  <si>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</si>
  <si>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</si>
  <si>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</si>
  <si>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</si>
  <si>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</si>
  <si>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</si>
  <si>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</si>
  <si>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</si>
  <si>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</si>
  <si>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</si>
  <si>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</si>
  <si>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</si>
  <si>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</si>
  <si>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</si>
  <si>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</si>
  <si>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</si>
  <si>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</si>
  <si>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</si>
  <si>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</si>
  <si>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</si>
  <si>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</si>
  <si>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</si>
  <si>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</si>
  <si>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</si>
  <si>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</si>
  <si>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</si>
  <si>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</si>
  <si>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</si>
  <si>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</si>
  <si>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</si>
  <si>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</si>
  <si>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</si>
  <si>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</si>
  <si>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</si>
  <si>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</si>
  <si>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</si>
  <si>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</si>
  <si>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</si>
  <si>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</si>
  <si>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</si>
  <si>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</si>
  <si>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</si>
  <si>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</si>
  <si>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</si>
  <si>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</si>
  <si>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</si>
  <si>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</si>
  <si>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</si>
  <si>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</si>
  <si>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</si>
  <si>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</si>
  <si>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</si>
  <si>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</si>
  <si>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</si>
  <si>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</si>
  <si>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</si>
  <si>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</si>
  <si>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</si>
  <si>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</si>
  <si>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</si>
  <si>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</si>
  <si>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</si>
  <si>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</si>
  <si>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</si>
  <si>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</si>
  <si>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</si>
  <si>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</si>
  <si>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</si>
  <si>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</si>
  <si>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</si>
  <si>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</si>
  <si>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</si>
  <si>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</si>
  <si>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</si>
  <si>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</si>
  <si>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</si>
  <si>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</si>
  <si>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</si>
  <si>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</si>
  <si>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</si>
  <si>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</si>
  <si>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</si>
  <si>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</si>
  <si>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</si>
  <si>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</si>
  <si>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</si>
  <si>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</si>
  <si>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</si>
  <si>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</si>
  <si>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</si>
  <si>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</si>
  <si>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</si>
  <si>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</si>
  <si>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</si>
  <si>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</si>
  <si>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</si>
  <si>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</si>
  <si>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</si>
  <si>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</si>
  <si>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</si>
  <si>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</si>
  <si>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</si>
  <si>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</si>
  <si>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</si>
  <si>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</si>
  <si>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</si>
  <si>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</si>
  <si>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</si>
  <si>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</si>
  <si>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</si>
  <si>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</si>
  <si>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</si>
  <si>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</si>
  <si>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</si>
  <si>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</si>
  <si>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</si>
  <si>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</si>
  <si>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</si>
  <si>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</si>
  <si>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</si>
  <si>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</si>
  <si>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</si>
  <si>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</si>
  <si>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</si>
  <si>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</si>
  <si>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</si>
  <si>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</si>
  <si>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</si>
  <si>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</si>
  <si>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</si>
  <si>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</si>
  <si>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</si>
  <si>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</si>
  <si>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</si>
  <si>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</si>
  <si>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</si>
  <si>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</si>
  <si>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</si>
  <si>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</si>
  <si>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</si>
  <si>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</si>
  <si>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</si>
  <si>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</si>
  <si>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</si>
  <si>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</si>
  <si>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</si>
  <si>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</si>
  <si>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</si>
  <si>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</si>
  <si>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</si>
  <si>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</si>
  <si>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</si>
  <si>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</si>
  <si>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</si>
  <si>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</si>
  <si>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</si>
  <si>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</si>
  <si>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</si>
  <si>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</si>
  <si>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</si>
  <si>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</si>
  <si>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</si>
  <si>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</si>
  <si>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</si>
  <si>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</si>
  <si>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</si>
  <si>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</si>
  <si>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</si>
  <si>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</si>
  <si>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</si>
  <si>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</si>
  <si>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</si>
  <si>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</si>
  <si>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</si>
  <si>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</si>
  <si>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</si>
  <si>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</si>
  <si>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</si>
  <si>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</si>
  <si>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</si>
  <si>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</si>
  <si>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</si>
  <si>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</si>
  <si>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</si>
  <si>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</si>
  <si>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</si>
  <si>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</si>
  <si>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</si>
  <si>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</si>
  <si>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</si>
  <si>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</si>
  <si>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</si>
  <si>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</si>
  <si>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</si>
  <si>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</si>
  <si>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</si>
  <si>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</si>
  <si>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</si>
  <si>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</si>
  <si>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</si>
  <si>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</si>
  <si>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</si>
  <si>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</si>
  <si>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</si>
  <si>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</si>
  <si>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</si>
  <si>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</si>
  <si>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</si>
  <si>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</si>
  <si>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</si>
  <si>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</si>
  <si>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</si>
  <si>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</si>
  <si>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</si>
  <si>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</si>
  <si>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</si>
  <si>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</si>
  <si>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</si>
  <si>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</si>
  <si>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</si>
  <si>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</si>
  <si>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</si>
  <si>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</si>
  <si>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</si>
  <si>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</si>
  <si>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</si>
  <si>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</si>
  <si>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</si>
  <si>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</si>
  <si>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</si>
  <si>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</si>
  <si>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</si>
  <si>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</si>
  <si>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</si>
  <si>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</si>
  <si>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</si>
  <si>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</si>
  <si>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</si>
  <si>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</si>
  <si>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</si>
  <si>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</si>
  <si>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</si>
  <si>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</si>
  <si>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</si>
  <si>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</si>
  <si>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</si>
  <si>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</si>
  <si>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</si>
  <si>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</si>
  <si>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</si>
  <si>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</si>
  <si>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</si>
  <si>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</si>
  <si>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</si>
  <si>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</si>
  <si>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</si>
  <si>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</si>
  <si>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</si>
  <si>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</si>
  <si>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</si>
  <si>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</si>
  <si>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</si>
  <si>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</si>
  <si>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</si>
  <si>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</si>
  <si>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</si>
  <si>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</si>
  <si>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</si>
  <si>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</si>
  <si>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</si>
  <si>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</si>
  <si>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</si>
  <si>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</si>
  <si>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</si>
  <si>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</si>
  <si>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</si>
  <si>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</si>
  <si>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</si>
  <si>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</si>
  <si>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</si>
  <si>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</si>
  <si>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</si>
  <si>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</si>
  <si>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</si>
  <si>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</si>
  <si>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</si>
  <si>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</si>
  <si>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</si>
  <si>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</si>
  <si>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</si>
  <si>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</si>
  <si>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</si>
  <si>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</si>
  <si>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</si>
  <si>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</si>
  <si>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</si>
  <si>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</si>
  <si>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</si>
  <si>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</si>
  <si>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</si>
  <si>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</si>
  <si>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</si>
  <si>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</si>
  <si>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</si>
  <si>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</si>
  <si>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</si>
  <si>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</si>
  <si>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</si>
  <si>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</si>
  <si>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</si>
  <si>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</si>
  <si>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</si>
  <si>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</si>
  <si>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</si>
  <si>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</si>
  <si>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</si>
  <si>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</si>
  <si>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</si>
  <si>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</si>
  <si>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</si>
  <si>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</si>
  <si>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</si>
  <si>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</si>
  <si>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</si>
  <si>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</si>
  <si>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</si>
  <si>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</si>
  <si>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</si>
  <si>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</si>
  <si>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</si>
  <si>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</si>
  <si>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</si>
  <si>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</si>
  <si>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</si>
  <si>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</si>
  <si>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</si>
  <si>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</si>
  <si>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</si>
  <si>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</si>
  <si>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</si>
  <si>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</si>
  <si>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</si>
  <si>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</si>
  <si>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</si>
  <si>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</si>
  <si>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</si>
  <si>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</si>
  <si>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</si>
  <si>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</si>
  <si>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</si>
  <si>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</si>
  <si>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</si>
  <si>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</si>
  <si>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</si>
  <si>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</si>
  <si>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</si>
  <si>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</si>
  <si>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</si>
  <si>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</si>
  <si>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</si>
  <si>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</si>
  <si>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</si>
  <si>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</si>
  <si>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</si>
  <si>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</si>
  <si>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</si>
  <si>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</si>
  <si>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</si>
  <si>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</si>
  <si>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</si>
  <si>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</si>
  <si>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</si>
  <si>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</si>
  <si>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</si>
  <si>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</si>
  <si>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</si>
  <si>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</si>
  <si>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</si>
  <si>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</si>
  <si>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</si>
  <si>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</si>
  <si>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</si>
  <si>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</si>
  <si>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</si>
  <si>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</si>
  <si>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</si>
  <si>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</si>
  <si>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</si>
  <si>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</si>
  <si>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</si>
  <si>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</si>
  <si>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</si>
  <si>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</si>
  <si>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</si>
  <si>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</si>
  <si>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</si>
  <si>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</si>
  <si>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</si>
  <si>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</si>
  <si>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</si>
  <si>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</si>
  <si>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</si>
  <si>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</si>
  <si>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</si>
  <si>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</si>
  <si>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</si>
  <si>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</si>
  <si>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</si>
  <si>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</si>
  <si>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</si>
  <si>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</si>
  <si>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</si>
  <si>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</si>
  <si>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</si>
  <si>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</si>
  <si>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</si>
  <si>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</si>
  <si>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</si>
  <si>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</si>
  <si>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</si>
  <si>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</si>
  <si>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</si>
  <si>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</si>
  <si>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</si>
  <si>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</si>
  <si>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</si>
  <si>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</si>
  <si>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</si>
  <si>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</si>
  <si>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</si>
  <si>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</si>
  <si>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</si>
  <si>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</si>
  <si>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</si>
  <si>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</si>
  <si>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</si>
  <si>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</si>
  <si>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</si>
  <si>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</si>
  <si>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</si>
  <si>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</si>
  <si>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</si>
  <si>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</si>
  <si>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</si>
  <si>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</si>
  <si>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</si>
  <si>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</si>
  <si>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</si>
  <si>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</si>
  <si>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</si>
  <si>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</si>
  <si>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</si>
  <si>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</si>
  <si>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</si>
  <si>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</si>
  <si>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</si>
  <si>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</si>
  <si>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</si>
  <si>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</si>
  <si>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</si>
  <si>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</si>
  <si>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</si>
  <si>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</si>
  <si>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</si>
  <si>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</si>
  <si>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</si>
  <si>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</si>
  <si>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</si>
  <si>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</si>
  <si>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</si>
  <si>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</si>
  <si>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</si>
  <si>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</si>
  <si>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</si>
  <si>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</si>
  <si>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</si>
  <si>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</si>
  <si>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</si>
  <si>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</si>
  <si>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</si>
  <si>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</si>
  <si>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</si>
  <si>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</si>
  <si>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</si>
  <si>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</si>
  <si>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</si>
  <si>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</si>
  <si>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</si>
  <si>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</si>
  <si>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</si>
  <si>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</si>
  <si>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</si>
  <si>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</si>
  <si>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</si>
  <si>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</si>
  <si>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</si>
  <si>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</si>
  <si>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</si>
  <si>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</si>
  <si>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</si>
  <si>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</si>
  <si>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</si>
  <si>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</si>
  <si>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</si>
  <si>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</si>
  <si>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</si>
  <si>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</si>
  <si>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</si>
  <si>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</si>
  <si>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</si>
  <si>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</si>
  <si>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</si>
  <si>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</si>
  <si>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</si>
  <si>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</si>
  <si>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</si>
  <si>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</si>
  <si>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</si>
  <si>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</si>
  <si>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</si>
  <si>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</si>
  <si>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</si>
  <si>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</si>
  <si>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</si>
  <si>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</si>
  <si>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</si>
  <si>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</si>
  <si>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</si>
  <si>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</si>
  <si>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</si>
  <si>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</si>
  <si>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</si>
  <si>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</si>
  <si>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</si>
  <si>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</si>
  <si>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</si>
  <si>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</si>
  <si>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</si>
  <si>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</si>
  <si>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</si>
  <si>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</si>
  <si>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</si>
  <si>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</si>
  <si>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</si>
  <si>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</si>
  <si>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</si>
  <si>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</si>
  <si>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</si>
  <si>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</si>
  <si>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</si>
  <si>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</si>
  <si>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</si>
  <si>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</si>
  <si>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</si>
  <si>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</si>
  <si>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</si>
  <si>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</si>
  <si>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</si>
  <si>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</si>
  <si>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</si>
  <si>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</si>
  <si>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</si>
  <si>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</si>
  <si>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</si>
  <si>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</si>
  <si>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</si>
  <si>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</si>
  <si>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</si>
  <si>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</si>
  <si>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</si>
  <si>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</si>
  <si>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</si>
  <si>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</si>
  <si>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</si>
  <si>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</si>
  <si>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</si>
  <si>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</si>
  <si>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</si>
  <si>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</si>
  <si>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</si>
  <si>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</si>
  <si>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</si>
  <si>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</si>
  <si>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</si>
  <si>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</si>
  <si>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</si>
  <si>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</si>
  <si>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</si>
  <si>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</si>
  <si>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</si>
  <si>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</si>
  <si>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</si>
  <si>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</si>
  <si>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</si>
  <si>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</si>
  <si>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</si>
  <si>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</si>
  <si>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</si>
  <si>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</si>
  <si>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</si>
  <si>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</si>
  <si>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</si>
  <si>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</si>
  <si>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</si>
  <si>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</si>
  <si>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</si>
  <si>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</si>
  <si>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</si>
  <si>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</si>
  <si>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</si>
  <si>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</si>
  <si>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</si>
  <si>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</si>
  <si>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</si>
  <si>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</si>
  <si>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</si>
  <si>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</si>
  <si>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</si>
  <si>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</si>
  <si>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</si>
  <si>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</si>
  <si>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</si>
  <si>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</si>
  <si>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</si>
  <si>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</si>
  <si>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</si>
  <si>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</si>
  <si>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</si>
  <si>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</si>
  <si>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</si>
  <si>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</si>
  <si>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</si>
  <si>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</si>
  <si>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</si>
  <si>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</si>
  <si>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</si>
  <si>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</si>
  <si>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</si>
  <si>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</si>
  <si>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</si>
  <si>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</si>
  <si>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</si>
  <si>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</si>
  <si>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</si>
  <si>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</si>
  <si>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</si>
  <si>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</si>
  <si>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</si>
  <si>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</si>
  <si>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</si>
  <si>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</si>
  <si>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</si>
  <si>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</si>
  <si>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</si>
  <si>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</si>
  <si>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</si>
  <si>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</si>
  <si>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</si>
  <si>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</si>
  <si>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</si>
  <si>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</si>
  <si>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</si>
  <si>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</si>
  <si>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</si>
  <si>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</si>
  <si>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</si>
  <si>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</si>
  <si>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</si>
  <si>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</si>
  <si>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</si>
  <si>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</si>
  <si>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</si>
  <si>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</si>
  <si>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</si>
  <si>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</si>
  <si>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</si>
  <si>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</si>
  <si>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</si>
  <si>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</si>
  <si>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</si>
  <si>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</si>
  <si>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</si>
  <si>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</si>
  <si>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</si>
  <si>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</si>
  <si>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</si>
  <si>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</si>
  <si>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</si>
  <si>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</si>
  <si>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</si>
  <si>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</si>
  <si>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</si>
  <si>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</si>
  <si>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</si>
  <si>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</si>
  <si>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</si>
  <si>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</si>
  <si>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</si>
  <si>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</si>
  <si>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</si>
  <si>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</si>
  <si>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</si>
  <si>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</si>
  <si>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</si>
  <si>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</si>
  <si>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</si>
  <si>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</si>
  <si>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</si>
  <si>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</si>
  <si>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</si>
  <si>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</si>
  <si>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</si>
  <si>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</si>
  <si>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</si>
  <si>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</si>
  <si>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</si>
  <si>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</si>
  <si>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</si>
  <si>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</si>
  <si>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</si>
  <si>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</si>
  <si>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</si>
  <si>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</si>
  <si>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</si>
  <si>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</si>
  <si>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</si>
  <si>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</si>
  <si>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</si>
  <si>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</si>
  <si>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</si>
  <si>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</si>
  <si>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</si>
  <si>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</si>
  <si>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</si>
  <si>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</si>
  <si>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</si>
  <si>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</si>
  <si>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</si>
  <si>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</si>
  <si>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</si>
  <si>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</si>
  <si>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</si>
  <si>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</si>
  <si>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</si>
  <si>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</si>
  <si>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</si>
  <si>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</si>
  <si>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</si>
  <si>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</si>
  <si>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</si>
  <si>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</si>
  <si>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</si>
  <si>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</si>
  <si>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</si>
  <si>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</si>
  <si>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</si>
  <si>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</si>
  <si>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</si>
  <si>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</si>
  <si>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</si>
  <si>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</si>
  <si>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</si>
  <si>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</si>
  <si>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</si>
  <si>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</si>
  <si>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</si>
  <si>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</si>
  <si>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</si>
  <si>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</si>
  <si>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</si>
  <si>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</si>
  <si>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</si>
  <si>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</si>
  <si>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</si>
  <si>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</si>
  <si>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</si>
  <si>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</si>
  <si>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</si>
  <si>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</si>
  <si>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</si>
  <si>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</si>
  <si>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</si>
  <si>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</si>
  <si>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</si>
  <si>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</si>
  <si>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</si>
  <si>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</si>
  <si>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</si>
  <si>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</si>
  <si>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</si>
  <si>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</si>
  <si>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</si>
  <si>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</si>
  <si>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</si>
  <si>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</si>
  <si>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</si>
  <si>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</si>
  <si>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</si>
  <si>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</si>
  <si>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</si>
  <si>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</si>
  <si>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</si>
  <si>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</si>
  <si>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</si>
  <si>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</si>
  <si>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</si>
  <si>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</si>
  <si>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</si>
  <si>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</si>
  <si>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</si>
  <si>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</si>
  <si>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</si>
  <si>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</si>
  <si>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</si>
  <si>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</si>
  <si>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</si>
  <si>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</si>
  <si>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</si>
  <si>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</si>
  <si>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</si>
  <si>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</si>
  <si>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</si>
  <si>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</si>
  <si>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</si>
  <si>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</si>
  <si>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</si>
  <si>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</si>
  <si>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</si>
  <si>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</si>
  <si>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</si>
  <si>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</si>
  <si>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</si>
  <si>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</si>
  <si>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</si>
  <si>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</si>
  <si>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</si>
  <si>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</si>
  <si>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</si>
  <si>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</si>
  <si>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</si>
  <si>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</si>
  <si>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</si>
  <si>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</si>
  <si>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</si>
  <si>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</si>
  <si>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</si>
  <si>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</si>
  <si>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</si>
  <si>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</si>
  <si>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</si>
  <si>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</si>
  <si>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</si>
  <si>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</si>
  <si>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</si>
  <si>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</si>
  <si>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</si>
  <si>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</si>
  <si>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</si>
  <si>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</si>
  <si>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</si>
  <si>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</si>
  <si>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</si>
  <si>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</si>
  <si>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</si>
  <si>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</si>
  <si>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</si>
  <si>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</si>
  <si>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</si>
  <si>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</si>
  <si>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</si>
  <si>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</si>
  <si>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</si>
  <si>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</si>
  <si>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</si>
  <si>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</si>
  <si>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</si>
  <si>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</si>
  <si>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</si>
  <si>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</si>
  <si>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</si>
  <si>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</si>
  <si>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</si>
  <si>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</si>
  <si>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</si>
  <si>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</si>
  <si>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</si>
  <si>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</si>
  <si>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</si>
  <si>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</si>
  <si>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</si>
  <si>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</si>
  <si>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</si>
  <si>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</si>
  <si>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</si>
  <si>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</si>
  <si>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</si>
  <si>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</si>
  <si>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</si>
  <si>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</si>
  <si>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</si>
  <si>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</si>
  <si>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</si>
  <si>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</si>
  <si>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</si>
  <si>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</si>
  <si>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</si>
  <si>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</si>
  <si>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</si>
  <si>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</si>
  <si>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</si>
  <si>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</si>
  <si>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</si>
  <si>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</si>
  <si>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</si>
  <si>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</si>
  <si>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</si>
  <si>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</si>
  <si>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</si>
  <si>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</si>
  <si>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</si>
  <si>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</si>
  <si>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</si>
  <si>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</si>
  <si>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</si>
  <si>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</si>
  <si>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</si>
  <si>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</si>
  <si>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</si>
  <si>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</si>
  <si>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</si>
  <si>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</si>
  <si>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</si>
  <si>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</si>
  <si>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</si>
  <si>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</si>
  <si>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</si>
  <si>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</si>
  <si>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</si>
  <si>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</si>
  <si>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</si>
  <si>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</si>
  <si>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</si>
  <si>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</si>
  <si>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</si>
  <si>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</si>
  <si>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</si>
  <si>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</si>
  <si>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</si>
  <si>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</si>
  <si>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</si>
  <si>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</si>
  <si>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</si>
  <si>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</si>
  <si>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</si>
  <si>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</si>
  <si>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</si>
  <si>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</si>
  <si>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</si>
  <si>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</si>
  <si>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</si>
  <si>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</si>
  <si>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</si>
  <si>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</si>
  <si>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</si>
  <si>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</si>
  <si>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</si>
  <si>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</si>
  <si>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</si>
  <si>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</si>
  <si>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</si>
  <si>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</si>
  <si>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</si>
  <si>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</si>
  <si>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</si>
  <si>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</si>
  <si>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</si>
  <si>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</si>
  <si>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</si>
  <si>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</si>
  <si>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</si>
  <si>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</si>
  <si>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</si>
  <si>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</si>
  <si>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</si>
  <si>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</si>
  <si>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</si>
  <si>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</si>
  <si>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</si>
  <si>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</si>
  <si>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</si>
  <si>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</si>
  <si>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</si>
  <si>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</si>
  <si>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</si>
  <si>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</si>
  <si>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</si>
  <si>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</si>
  <si>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</si>
  <si>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</si>
  <si>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</si>
  <si>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</si>
  <si>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</si>
  <si>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</si>
  <si>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</si>
  <si>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</si>
  <si>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</si>
  <si>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</si>
  <si>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</si>
  <si>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</si>
  <si>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</si>
  <si>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</si>
  <si>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</si>
  <si>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</si>
  <si>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</si>
  <si>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</si>
  <si>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</si>
  <si>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</si>
  <si>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</si>
  <si>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</si>
  <si>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</si>
  <si>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</si>
  <si>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</si>
  <si>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</si>
  <si>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</si>
  <si>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</si>
  <si>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</si>
  <si>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</si>
  <si>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</si>
  <si>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</si>
  <si>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</si>
  <si>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</si>
  <si>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</si>
  <si>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</si>
  <si>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</si>
  <si>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</si>
  <si>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</si>
  <si>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</si>
  <si>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</si>
  <si>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</si>
  <si>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</si>
  <si>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</si>
  <si>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</si>
  <si>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</si>
  <si>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</si>
  <si>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</si>
  <si>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</si>
  <si>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</si>
  <si>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</si>
  <si>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</si>
  <si>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</si>
  <si>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</si>
  <si>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</si>
  <si>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</si>
  <si>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</si>
  <si>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</si>
  <si>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</si>
  <si>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</si>
  <si>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</si>
  <si>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</si>
  <si>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</si>
  <si>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</si>
  <si>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</si>
  <si>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</si>
  <si>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</si>
  <si>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</si>
  <si>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</si>
  <si>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</si>
  <si>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</si>
  <si>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</si>
  <si>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</si>
  <si>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</si>
  <si>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</si>
  <si>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</si>
  <si>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</si>
  <si>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</si>
  <si>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</si>
  <si>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</si>
  <si>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</si>
  <si>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</si>
  <si>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</si>
  <si>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</si>
  <si>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</si>
  <si>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</si>
  <si>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</si>
  <si>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</si>
  <si>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</si>
  <si>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</si>
  <si>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</si>
  <si>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</si>
  <si>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</si>
  <si>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</si>
  <si>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</si>
  <si>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</si>
  <si>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</si>
  <si>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</si>
  <si>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</si>
  <si>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</si>
  <si>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</si>
  <si>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</si>
  <si>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</si>
  <si>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</si>
  <si>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</si>
  <si>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</si>
  <si>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</si>
  <si>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</si>
  <si>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</si>
  <si>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</si>
  <si>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</si>
  <si>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</si>
  <si>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</si>
  <si>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</si>
  <si>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</si>
  <si>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</si>
  <si>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</si>
  <si>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</si>
  <si>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</si>
  <si>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</si>
  <si>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</si>
  <si>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</si>
  <si>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</si>
  <si>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</si>
  <si>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</si>
  <si>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</si>
  <si>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</si>
  <si>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</si>
  <si>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</si>
  <si>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</si>
  <si>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</si>
  <si>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</si>
  <si>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</si>
  <si>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</si>
  <si>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</si>
  <si>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</si>
  <si>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</si>
  <si>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</si>
  <si>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</si>
  <si>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</si>
  <si>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</si>
  <si>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</si>
  <si>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</si>
  <si>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</si>
  <si>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</si>
  <si>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</si>
  <si>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</si>
  <si>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</si>
  <si>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</si>
  <si>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</si>
  <si>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</si>
  <si>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</si>
  <si>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</si>
  <si>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</si>
  <si>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</si>
  <si>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</si>
  <si>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</si>
  <si>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</si>
  <si>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</si>
  <si>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</si>
  <si>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</si>
  <si>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</si>
  <si>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</si>
  <si>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</si>
  <si>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</si>
  <si>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</si>
  <si>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</si>
  <si>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</si>
  <si>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</si>
  <si>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</si>
  <si>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</si>
  <si>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</si>
  <si>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</si>
  <si>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</si>
  <si>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</si>
  <si>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</si>
  <si>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</si>
  <si>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</si>
  <si>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</si>
  <si>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</si>
  <si>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</si>
  <si>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</si>
  <si>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</si>
  <si>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</si>
  <si>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</si>
  <si>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</si>
  <si>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</si>
  <si>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</si>
  <si>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</si>
  <si>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</si>
  <si>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</si>
  <si>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</si>
  <si>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</si>
  <si>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</si>
  <si>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</si>
  <si>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</si>
  <si>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</si>
  <si>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</si>
  <si>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</si>
  <si>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</si>
  <si>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</si>
  <si>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</si>
  <si>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</si>
  <si>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</si>
  <si>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</si>
  <si>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</si>
  <si>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</si>
  <si>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</si>
  <si>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</si>
  <si>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</si>
  <si>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</si>
  <si>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</si>
  <si>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</si>
  <si>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</si>
  <si>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</si>
  <si>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</si>
  <si>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</si>
  <si>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</si>
  <si>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</si>
  <si>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</si>
  <si>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</si>
  <si>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</si>
  <si>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</si>
  <si>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</si>
  <si>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</si>
  <si>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</si>
  <si>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</si>
  <si>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</si>
  <si>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</si>
  <si>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</si>
  <si>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</si>
  <si>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</si>
  <si>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</si>
  <si>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</si>
  <si>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</si>
  <si>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</si>
  <si>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</si>
  <si>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</si>
  <si>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</si>
  <si>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</si>
  <si>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</si>
  <si>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</si>
  <si>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</si>
  <si>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</si>
  <si>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</si>
  <si>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</si>
  <si>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</si>
  <si>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</si>
  <si>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</si>
  <si>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</si>
  <si>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</si>
  <si>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</si>
  <si>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</si>
  <si>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</si>
  <si>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</si>
  <si>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</si>
  <si>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</si>
  <si>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</si>
  <si>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</si>
  <si>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</si>
  <si>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</si>
  <si>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</si>
  <si>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</si>
  <si>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</si>
  <si>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</si>
  <si>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</si>
  <si>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</si>
  <si>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</si>
  <si>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</si>
  <si>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</si>
  <si>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</si>
  <si>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</si>
  <si>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</si>
  <si>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</si>
  <si>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</si>
  <si>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</si>
  <si>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</si>
  <si>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</si>
  <si>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</si>
  <si>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</si>
  <si>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</si>
  <si>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</si>
  <si>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</si>
  <si>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</si>
  <si>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</si>
  <si>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</si>
  <si>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</si>
  <si>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</si>
  <si>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</si>
  <si>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</si>
  <si>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</si>
  <si>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</si>
  <si>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</si>
  <si>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</si>
  <si>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</si>
  <si>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</si>
  <si>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</si>
  <si>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</si>
  <si>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</si>
  <si>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</si>
  <si>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</si>
  <si>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</si>
  <si>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</si>
  <si>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</si>
  <si>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</si>
  <si>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</si>
  <si>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</si>
  <si>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</si>
  <si>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</si>
  <si>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</si>
  <si>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</si>
  <si>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</si>
  <si>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</si>
  <si>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</si>
  <si>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</si>
  <si>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</si>
  <si>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</si>
  <si>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</si>
  <si>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</si>
  <si>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</si>
  <si>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</si>
  <si>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</si>
  <si>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</si>
  <si>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</si>
  <si>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</si>
  <si>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</si>
  <si>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</si>
  <si>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</si>
  <si>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</si>
  <si>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</si>
  <si>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</si>
  <si>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</si>
  <si>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</si>
  <si>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</si>
  <si>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</si>
  <si>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</si>
  <si>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</si>
  <si>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</si>
  <si>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</si>
  <si>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</si>
  <si>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</si>
  <si>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</si>
  <si>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</si>
  <si>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</si>
  <si>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</si>
  <si>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</si>
  <si>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</si>
  <si>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</si>
  <si>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</si>
  <si>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</si>
  <si>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</si>
  <si>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</si>
  <si>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</si>
  <si>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</si>
  <si>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</si>
  <si>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</si>
  <si>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</si>
  <si>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</si>
  <si>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</si>
  <si>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</si>
  <si>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</si>
  <si>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</si>
  <si>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</si>
  <si>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</si>
  <si>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</si>
  <si>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</si>
  <si>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</si>
  <si>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</si>
  <si>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</si>
  <si>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</si>
  <si>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</si>
  <si>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</si>
  <si>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</si>
  <si>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</si>
  <si>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</si>
  <si>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</si>
  <si>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</si>
  <si>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</si>
  <si>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</si>
  <si>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</si>
  <si>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</si>
  <si>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</si>
  <si>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</si>
  <si>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</si>
  <si>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</si>
  <si>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</si>
  <si>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</si>
  <si>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</si>
  <si>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</si>
  <si>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</si>
  <si>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</si>
  <si>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</si>
  <si>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</si>
  <si>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</si>
  <si>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</si>
  <si>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</si>
  <si>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</si>
  <si>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</si>
  <si>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</si>
  <si>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</si>
  <si>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</si>
  <si>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</si>
  <si>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</si>
  <si>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</si>
  <si>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</si>
  <si>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</si>
  <si>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</si>
  <si>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</si>
  <si>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</si>
  <si>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</si>
  <si>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</si>
  <si>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</si>
  <si>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</si>
  <si>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</si>
  <si>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</si>
  <si>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</si>
  <si>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</si>
  <si>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</si>
  <si>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</si>
  <si>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</si>
  <si>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</si>
  <si>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</si>
  <si>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</si>
  <si>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</si>
  <si>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</si>
  <si>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</si>
  <si>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</si>
  <si>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</si>
  <si>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</si>
  <si>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</si>
  <si>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</si>
  <si>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</si>
  <si>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</si>
  <si>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</si>
  <si>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</si>
  <si>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</si>
  <si>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</si>
  <si>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</si>
  <si>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</si>
  <si>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</si>
  <si>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</si>
  <si>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</si>
  <si>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</si>
  <si>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</si>
  <si>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</si>
  <si>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</si>
  <si>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</si>
  <si>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</si>
  <si>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</si>
  <si>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</si>
  <si>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</si>
  <si>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</si>
  <si>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</si>
  <si>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</si>
  <si>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</si>
  <si>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</si>
  <si>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</si>
  <si>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</si>
  <si>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</si>
  <si>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</si>
  <si>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</si>
  <si>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</si>
  <si>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</si>
  <si>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</si>
  <si>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</si>
  <si>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</si>
  <si>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</si>
  <si>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</si>
  <si>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</si>
  <si>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</si>
  <si>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</si>
  <si>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</si>
  <si>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</si>
  <si>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</si>
  <si>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</si>
  <si>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</si>
  <si>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</si>
  <si>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</si>
  <si>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</si>
  <si>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</si>
  <si>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</si>
  <si>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</si>
  <si>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</si>
  <si>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</si>
  <si>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</si>
  <si>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</si>
  <si>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</si>
  <si>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</si>
  <si>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</si>
  <si>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</si>
  <si>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</si>
  <si>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</si>
  <si>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</si>
  <si>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</si>
  <si>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</si>
  <si>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</si>
  <si>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</si>
  <si>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</si>
  <si>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</si>
  <si>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</si>
  <si>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</si>
  <si>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</si>
  <si>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</si>
  <si>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</si>
  <si>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</si>
  <si>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</si>
  <si>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</si>
  <si>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</si>
  <si>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</si>
  <si>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</si>
  <si>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</si>
  <si>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</si>
  <si>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</si>
  <si>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</si>
  <si>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</si>
  <si>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</si>
  <si>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</si>
  <si>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</si>
  <si>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</si>
  <si>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</si>
  <si>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</si>
  <si>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</si>
  <si>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</si>
  <si>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</si>
  <si>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</si>
  <si>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</si>
  <si>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</si>
  <si>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</si>
  <si>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</si>
  <si>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</si>
  <si>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</si>
  <si>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</si>
  <si>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</si>
  <si>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</si>
  <si>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</si>
  <si>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</si>
  <si>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</si>
  <si>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</si>
  <si>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</si>
  <si>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</si>
  <si>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</si>
  <si>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</si>
  <si>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</si>
  <si>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</si>
  <si>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</si>
  <si>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</si>
  <si>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</si>
  <si>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</si>
  <si>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</si>
  <si>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</si>
  <si>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</si>
  <si>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</si>
  <si>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</si>
  <si>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</si>
  <si>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</si>
  <si>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</si>
  <si>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</si>
  <si>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</si>
  <si>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</si>
  <si>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</si>
  <si>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</si>
  <si>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</si>
  <si>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</si>
  <si>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</si>
  <si>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</si>
  <si>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</si>
  <si>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</si>
  <si>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</si>
  <si>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</si>
  <si>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</si>
  <si>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</si>
  <si>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</si>
  <si>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</si>
  <si>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</si>
  <si>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</si>
  <si>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</si>
  <si>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</si>
  <si>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</si>
  <si>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</si>
  <si>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</si>
  <si>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</si>
  <si>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</si>
  <si>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</si>
  <si>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</si>
  <si>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</si>
  <si>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</si>
  <si>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</si>
  <si>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</si>
  <si>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</si>
  <si>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</si>
  <si>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</si>
  <si>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</si>
  <si>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</si>
  <si>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</si>
  <si>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</si>
  <si>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</si>
  <si>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</si>
  <si>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</si>
  <si>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</si>
  <si>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</si>
  <si>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</si>
  <si>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</si>
  <si>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</si>
  <si>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</si>
  <si>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</si>
  <si>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</si>
  <si>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</si>
  <si>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</si>
  <si>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</si>
  <si>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</si>
  <si>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</si>
  <si>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</si>
  <si>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</si>
  <si>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</si>
  <si>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</si>
  <si>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</si>
  <si>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</si>
  <si>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</si>
  <si>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</si>
  <si>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</si>
  <si>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</si>
  <si>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</si>
  <si>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</si>
  <si>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</si>
  <si>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</si>
  <si>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</si>
  <si>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</si>
  <si>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</si>
  <si>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</si>
  <si>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</si>
  <si>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</si>
  <si>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</si>
  <si>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</si>
  <si>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</si>
  <si>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</si>
  <si>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</si>
  <si>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</si>
  <si>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</si>
  <si>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</si>
  <si>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</si>
  <si>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</si>
  <si>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</si>
  <si>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</si>
  <si>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</si>
  <si>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</si>
  <si>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</si>
  <si>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</si>
  <si>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</si>
  <si>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</si>
  <si>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</si>
  <si>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</si>
  <si>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</si>
  <si>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</si>
  <si>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</si>
  <si>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</si>
  <si>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</si>
  <si>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</si>
  <si>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</si>
  <si>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</si>
  <si>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</si>
  <si>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</si>
  <si>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</si>
  <si>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</si>
  <si>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</si>
  <si>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</si>
  <si>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</si>
  <si>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</si>
  <si>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</si>
  <si>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</si>
  <si>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</si>
  <si>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</si>
  <si>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</si>
  <si>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</si>
  <si>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</si>
  <si>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</si>
  <si>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</si>
  <si>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</si>
  <si>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</si>
  <si>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</si>
  <si>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</si>
  <si>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</si>
  <si>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</si>
  <si>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</si>
  <si>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</si>
  <si>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</si>
  <si>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</si>
  <si>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</si>
  <si>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</si>
  <si>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</si>
  <si>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</si>
  <si>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</si>
  <si>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</si>
  <si>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</si>
  <si>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</si>
  <si>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</si>
  <si>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</si>
  <si>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</si>
  <si>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</si>
  <si>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</si>
  <si>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</si>
  <si>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</si>
  <si>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</si>
  <si>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</si>
  <si>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</si>
  <si>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</si>
  <si>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</si>
  <si>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</si>
  <si>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</si>
  <si>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</si>
  <si>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</si>
  <si>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</si>
  <si>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</si>
  <si>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</si>
  <si>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</si>
  <si>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</si>
  <si>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</si>
  <si>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</si>
  <si>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</si>
  <si>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</si>
  <si>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</si>
  <si>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</si>
  <si>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</si>
  <si>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</si>
  <si>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</si>
  <si>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</si>
  <si>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</si>
  <si>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</si>
  <si>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</si>
  <si>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</si>
  <si>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</si>
  <si>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</si>
  <si>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</si>
  <si>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</si>
  <si>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</si>
  <si>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</si>
  <si>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</si>
  <si>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</si>
  <si>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</si>
  <si>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</si>
  <si>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</si>
  <si>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</si>
  <si>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</si>
  <si>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</si>
  <si>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</si>
  <si>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</si>
  <si>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</si>
  <si>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</si>
  <si>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</si>
  <si>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</si>
  <si>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</si>
  <si>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</si>
  <si>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</si>
  <si>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</si>
  <si>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</si>
  <si>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</si>
  <si>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</si>
  <si>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</si>
  <si>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</si>
  <si>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</si>
  <si>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</si>
  <si>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</si>
  <si>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</si>
  <si>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</si>
  <si>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</si>
  <si>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</si>
  <si>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</si>
  <si>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</si>
  <si>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</si>
  <si>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</si>
  <si>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</si>
  <si>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</si>
  <si>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</si>
  <si>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</si>
  <si>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</si>
  <si>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</si>
  <si>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</si>
  <si>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</si>
  <si>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</si>
  <si>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</si>
  <si>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</si>
  <si>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</si>
  <si>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</si>
  <si>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</si>
  <si>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</si>
  <si>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</si>
  <si>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</si>
  <si>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</si>
  <si>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</si>
  <si>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</si>
  <si>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</si>
  <si>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</si>
  <si>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</si>
  <si>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</si>
  <si>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</si>
  <si>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</si>
  <si>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</si>
  <si>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</si>
  <si>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</si>
  <si>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</si>
  <si>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</si>
  <si>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</si>
  <si>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</si>
  <si>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</si>
  <si>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</si>
  <si>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</si>
  <si>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</si>
  <si>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</si>
  <si>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</si>
  <si>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</si>
  <si>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</si>
  <si>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</si>
  <si>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</si>
  <si>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</si>
  <si>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</si>
  <si>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</si>
  <si>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</si>
  <si>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</si>
  <si>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</si>
  <si>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</si>
  <si>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</si>
  <si>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</si>
  <si>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</si>
  <si>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</si>
  <si>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</si>
  <si>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</si>
  <si>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</si>
  <si>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</si>
  <si>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</si>
  <si>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</si>
  <si>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</si>
  <si>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</si>
  <si>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</si>
  <si>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</si>
  <si>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</si>
  <si>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</si>
  <si>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</si>
  <si>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</si>
  <si>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</si>
  <si>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</si>
  <si>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</si>
  <si>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</si>
  <si>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</si>
  <si>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</si>
  <si>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</si>
  <si>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</si>
  <si>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</si>
  <si>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</si>
  <si>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</si>
  <si>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</si>
  <si>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</si>
  <si>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</si>
  <si>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</si>
  <si>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</si>
  <si>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</si>
  <si>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</si>
  <si>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</si>
  <si>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</si>
  <si>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</si>
  <si>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</si>
  <si>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</si>
  <si>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</si>
  <si>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</si>
  <si>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</si>
  <si>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</si>
  <si>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</si>
  <si>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</si>
  <si>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</si>
  <si>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</si>
  <si>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</si>
  <si>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</si>
  <si>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</si>
  <si>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</si>
  <si>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</si>
  <si>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</si>
  <si>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</si>
  <si>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</si>
  <si>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</si>
  <si>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</si>
  <si>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</si>
  <si>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</si>
  <si>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</si>
  <si>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</si>
  <si>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</si>
  <si>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</si>
  <si>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</si>
  <si>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</si>
  <si>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</si>
  <si>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</si>
  <si>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</si>
  <si>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</si>
  <si>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</si>
  <si>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</si>
  <si>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</si>
  <si>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</si>
  <si>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</si>
  <si>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</si>
  <si>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</si>
  <si>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</si>
  <si>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</si>
  <si>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</si>
  <si>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</si>
  <si>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</si>
  <si>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</si>
  <si>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</si>
  <si>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</si>
  <si>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</si>
  <si>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</si>
  <si>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</si>
  <si>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</si>
  <si>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</si>
  <si>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</si>
  <si>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</si>
  <si>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</si>
  <si>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</si>
  <si>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</si>
  <si>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</si>
  <si>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</si>
  <si>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</si>
  <si>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</si>
  <si>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</si>
  <si>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</si>
  <si>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</si>
  <si>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</si>
  <si>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</si>
  <si>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</si>
  <si>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</si>
  <si>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</si>
  <si>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</si>
  <si>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</si>
  <si>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</si>
  <si>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</si>
  <si>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</si>
  <si>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</si>
  <si>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</si>
  <si>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</si>
  <si>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</si>
  <si>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</si>
  <si>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</si>
  <si>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</si>
  <si>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</si>
  <si>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</si>
  <si>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</si>
  <si>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</si>
  <si>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</si>
  <si>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</si>
  <si>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</si>
  <si>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</si>
  <si>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</si>
  <si>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</si>
  <si>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</si>
  <si>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</si>
  <si>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</si>
  <si>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</si>
  <si>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</si>
  <si>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</si>
  <si>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</si>
  <si>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</si>
  <si>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</si>
  <si>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</si>
  <si>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</si>
  <si>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</si>
  <si>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</si>
  <si>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</si>
  <si>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</si>
  <si>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</si>
  <si>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</si>
  <si>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</si>
  <si>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</si>
  <si>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</si>
  <si>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</si>
  <si>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</si>
  <si>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</si>
  <si>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</si>
  <si>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</si>
  <si>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</si>
  <si>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</si>
  <si>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</si>
  <si>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</si>
  <si>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</si>
  <si>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</si>
  <si>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</si>
  <si>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</si>
  <si>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</si>
  <si>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</si>
  <si>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</si>
  <si>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</si>
  <si>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</si>
  <si>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</si>
  <si>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</si>
  <si>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</si>
  <si>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</si>
  <si>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</si>
  <si>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</si>
  <si>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</si>
  <si>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</si>
  <si>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</si>
  <si>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</si>
  <si>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</si>
  <si>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</si>
  <si>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</si>
  <si>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</si>
  <si>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</si>
  <si>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</si>
  <si>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</si>
  <si>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</si>
  <si>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</si>
  <si>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</si>
  <si>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</si>
  <si>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</si>
  <si>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</si>
  <si>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</si>
  <si>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</si>
  <si>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</si>
  <si>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</si>
  <si>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</si>
  <si>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</si>
  <si>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</si>
  <si>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</si>
  <si>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</si>
  <si>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</si>
  <si>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</si>
  <si>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</si>
  <si>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</si>
  <si>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</si>
  <si>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</si>
  <si>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</si>
  <si>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</si>
  <si>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</si>
  <si>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</si>
  <si>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</si>
  <si>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</si>
  <si>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</si>
  <si>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</si>
  <si>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</si>
  <si>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</si>
  <si>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</si>
  <si>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</si>
  <si>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</si>
  <si>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</si>
  <si>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</si>
  <si>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</si>
  <si>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</si>
  <si>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</si>
  <si>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</si>
  <si>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</si>
  <si>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</si>
  <si>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</si>
  <si>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</si>
  <si>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</si>
  <si>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</si>
  <si>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</si>
  <si>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</si>
  <si>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</si>
  <si>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</si>
  <si>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</si>
  <si>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</si>
  <si>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</si>
  <si>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</si>
  <si>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</si>
  <si>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</si>
  <si>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</si>
  <si>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</si>
  <si>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</si>
  <si>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</si>
  <si>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</si>
  <si>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</si>
  <si>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</si>
  <si>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</si>
  <si>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</si>
  <si>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</si>
  <si>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</si>
  <si>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</si>
  <si>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</si>
  <si>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</si>
  <si>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</si>
  <si>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</si>
  <si>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</si>
  <si>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</si>
  <si>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</si>
  <si>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</si>
  <si>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</si>
  <si>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</si>
  <si>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</si>
  <si>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</si>
  <si>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</si>
  <si>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</si>
  <si>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</si>
  <si>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</si>
  <si>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</si>
  <si>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</si>
  <si>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</si>
  <si>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</si>
  <si>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</si>
  <si>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</si>
  <si>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</si>
  <si>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</si>
  <si>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</si>
  <si>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</si>
  <si>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</si>
  <si>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</si>
  <si>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</si>
  <si>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</si>
  <si>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</si>
  <si>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</si>
  <si>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</si>
  <si>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</si>
  <si>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</si>
  <si>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</si>
  <si>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</si>
  <si>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</si>
  <si>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</si>
  <si>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</si>
  <si>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</si>
  <si>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</si>
  <si>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</si>
  <si>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</si>
  <si>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</si>
  <si>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</si>
  <si>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</si>
  <si>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</si>
  <si>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</si>
  <si>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</si>
  <si>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</si>
  <si>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</si>
  <si>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</si>
  <si>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</si>
  <si>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</si>
  <si>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</si>
  <si>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</si>
  <si>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</si>
  <si>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</si>
  <si>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</si>
  <si>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</si>
  <si>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</si>
  <si>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</si>
  <si>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</si>
  <si>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</si>
  <si>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</si>
  <si>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</si>
  <si>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</si>
  <si>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</si>
  <si>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</si>
  <si>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</si>
  <si>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</si>
  <si>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</si>
  <si>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</si>
  <si>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</si>
  <si>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</si>
  <si>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</si>
  <si>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</si>
  <si>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</si>
  <si>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</si>
  <si>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</si>
  <si>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</si>
  <si>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</si>
  <si>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</si>
  <si>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</si>
  <si>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</si>
  <si>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</si>
  <si>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</si>
  <si>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</si>
  <si>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</si>
  <si>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</si>
  <si>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</si>
  <si>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</si>
  <si>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</si>
  <si>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</si>
  <si>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</si>
  <si>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</si>
  <si>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</si>
  <si>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</si>
  <si>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</si>
  <si>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</si>
  <si>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</si>
  <si>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</si>
  <si>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</si>
  <si>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</si>
  <si>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</si>
  <si>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</si>
  <si>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</si>
  <si>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</si>
  <si>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</si>
  <si>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</si>
  <si>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</si>
  <si>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</si>
  <si>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</si>
  <si>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</si>
  <si>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</si>
  <si>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</si>
  <si>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</si>
  <si>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</si>
  <si>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</si>
  <si>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</si>
  <si>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</si>
  <si>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</si>
  <si>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</si>
  <si>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</si>
  <si>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</si>
  <si>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</si>
  <si>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</si>
  <si>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</si>
  <si>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</si>
  <si>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</si>
  <si>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</si>
  <si>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</si>
  <si>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</si>
  <si>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</si>
  <si>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</si>
  <si>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</si>
  <si>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</si>
  <si>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</si>
  <si>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</si>
  <si>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</si>
  <si>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</si>
  <si>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</si>
  <si>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</si>
  <si>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</si>
  <si>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</si>
  <si>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</si>
  <si>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</si>
  <si>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</si>
  <si>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</si>
  <si>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</si>
  <si>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</si>
  <si>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</si>
  <si>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</si>
  <si>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</si>
  <si>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</si>
  <si>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</si>
  <si>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</si>
  <si>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</si>
  <si>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</si>
  <si>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</si>
  <si>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</si>
  <si>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</si>
  <si>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</si>
  <si>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</si>
  <si>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</si>
  <si>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</si>
  <si>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</si>
  <si>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</si>
  <si>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</si>
  <si>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</si>
  <si>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</si>
  <si>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</si>
  <si>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</si>
  <si>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</si>
  <si>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</si>
  <si>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</si>
  <si>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</si>
  <si>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</si>
  <si>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</si>
  <si>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</si>
  <si>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</si>
  <si>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</si>
  <si>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</si>
  <si>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</si>
  <si>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</si>
  <si>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</si>
  <si>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</si>
  <si>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</si>
  <si>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</si>
  <si>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</si>
  <si>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</si>
  <si>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</si>
  <si>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</si>
  <si>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</si>
  <si>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</si>
  <si>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</si>
  <si>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</si>
  <si>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</si>
  <si>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</si>
  <si>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</si>
  <si>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</si>
  <si>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</si>
  <si>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</si>
  <si>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</si>
  <si>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</si>
  <si>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</si>
  <si>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</si>
  <si>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</si>
  <si>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</si>
  <si>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</si>
  <si>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</si>
  <si>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</si>
  <si>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</si>
  <si>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</si>
  <si>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</si>
  <si>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</si>
  <si>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</si>
  <si>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</si>
  <si>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</si>
  <si>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</si>
  <si>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</si>
  <si>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</si>
  <si>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</si>
  <si>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</si>
  <si>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</si>
  <si>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</si>
  <si>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</si>
  <si>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</si>
  <si>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</si>
  <si>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</si>
  <si>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</si>
  <si>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</si>
  <si>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</si>
  <si>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</si>
  <si>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</si>
  <si>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</si>
  <si>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</si>
  <si>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</si>
  <si>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</si>
  <si>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</si>
  <si>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</si>
  <si>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</si>
  <si>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</si>
  <si>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</si>
  <si>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</si>
  <si>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</si>
  <si>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</si>
  <si>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</si>
  <si>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</si>
  <si>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</si>
  <si>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</si>
  <si>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</si>
  <si>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</si>
  <si>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</si>
  <si>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</si>
  <si>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</si>
  <si>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</si>
  <si>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</si>
  <si>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</si>
  <si>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</si>
  <si>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</si>
  <si>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</si>
  <si>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</si>
  <si>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</si>
  <si>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</si>
  <si>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</si>
  <si>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</si>
  <si>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</si>
  <si>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</si>
  <si>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</si>
  <si>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</si>
  <si>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</si>
  <si>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</si>
  <si>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</si>
  <si>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</si>
  <si>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</si>
  <si>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</si>
  <si>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</si>
  <si>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</si>
  <si>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</si>
  <si>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</si>
  <si>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</si>
  <si>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</si>
  <si>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</si>
  <si>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</si>
  <si>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</si>
  <si>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</si>
  <si>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</si>
  <si>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</si>
  <si>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</si>
  <si>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</si>
  <si>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</si>
  <si>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</si>
  <si>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</si>
  <si>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</si>
  <si>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</si>
  <si>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</si>
  <si>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</si>
  <si>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</si>
  <si>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</si>
  <si>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</si>
  <si>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</si>
  <si>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</si>
  <si>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</si>
  <si>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</si>
  <si>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</si>
  <si>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</si>
  <si>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</si>
  <si>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</si>
  <si>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</si>
  <si>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</si>
  <si>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</si>
  <si>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</si>
  <si>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</si>
  <si>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</si>
  <si>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</si>
  <si>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</si>
  <si>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</si>
  <si>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</si>
  <si>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</si>
  <si>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</si>
  <si>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</si>
  <si>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</si>
  <si>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</si>
  <si>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</si>
  <si>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</si>
  <si>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</si>
  <si>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</si>
  <si>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</si>
  <si>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</si>
  <si>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</si>
  <si>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</si>
  <si>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</si>
  <si>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</si>
  <si>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</si>
  <si>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</si>
  <si>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</si>
  <si>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</si>
  <si>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</si>
  <si>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</si>
  <si>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</si>
  <si>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</si>
  <si>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</si>
  <si>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</si>
  <si>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</si>
  <si>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</si>
  <si>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</si>
  <si>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</si>
  <si>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</si>
  <si>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</si>
  <si>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</si>
  <si>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</si>
  <si>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</si>
  <si>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</si>
  <si>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</si>
  <si>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</si>
  <si>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</si>
  <si>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</si>
  <si>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</si>
  <si>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</si>
  <si>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</si>
  <si>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</si>
  <si>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</si>
  <si>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</si>
  <si>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</si>
  <si>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</si>
  <si>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</si>
  <si>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</si>
  <si>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</si>
  <si>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</si>
  <si>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</si>
  <si>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</si>
  <si>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</si>
  <si>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</si>
  <si>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</si>
  <si>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</si>
  <si>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</si>
  <si>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</si>
  <si>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</si>
  <si>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</si>
  <si>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</si>
  <si>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</si>
  <si>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</si>
  <si>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</si>
  <si>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</si>
  <si>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</si>
  <si>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</si>
  <si>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</si>
  <si>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</si>
  <si>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</si>
  <si>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</si>
  <si>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</si>
  <si>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</si>
  <si>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</si>
  <si>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</si>
  <si>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</si>
  <si>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</si>
  <si>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</si>
  <si>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</si>
  <si>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</si>
  <si>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</si>
  <si>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</si>
  <si>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</si>
  <si>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</si>
  <si>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</si>
  <si>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</si>
  <si>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</si>
  <si>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</si>
  <si>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</si>
  <si>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</si>
  <si>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</si>
  <si>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</si>
  <si>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</si>
  <si>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</si>
  <si>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</si>
  <si>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</si>
  <si>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</si>
  <si>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</si>
  <si>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</si>
  <si>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</si>
  <si>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</si>
  <si>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</si>
  <si>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</si>
  <si>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</si>
  <si>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</si>
  <si>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</si>
  <si>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</si>
  <si>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</si>
  <si>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</si>
  <si>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</si>
  <si>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</si>
  <si>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</si>
  <si>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</si>
  <si>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</si>
  <si>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</si>
  <si>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</si>
  <si>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</si>
  <si>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</si>
  <si>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</si>
  <si>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</si>
  <si>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</si>
  <si>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</si>
  <si>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</si>
  <si>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</si>
  <si>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</si>
  <si>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</si>
  <si>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</si>
  <si>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</si>
  <si>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</si>
  <si>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</si>
  <si>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</si>
  <si>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</si>
  <si>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</si>
  <si>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</si>
  <si>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</si>
  <si>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</si>
  <si>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</si>
  <si>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</si>
  <si>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</si>
  <si>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</si>
  <si>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</si>
  <si>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</si>
  <si>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</si>
  <si>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</si>
  <si>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</si>
  <si>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</si>
  <si>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</si>
  <si>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</si>
  <si>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</si>
  <si>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</si>
  <si>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</si>
  <si>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</si>
  <si>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</si>
  <si>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</si>
  <si>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</si>
  <si>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</si>
  <si>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</si>
  <si>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</si>
  <si>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</si>
  <si>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</si>
  <si>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</si>
  <si>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</si>
  <si>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</si>
  <si>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</si>
  <si>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</si>
  <si>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</si>
  <si>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</si>
  <si>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</si>
  <si>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</si>
  <si>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</si>
  <si>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</si>
  <si>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</si>
  <si>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</si>
  <si>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</si>
  <si>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</si>
  <si>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</si>
  <si>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</si>
  <si>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</si>
  <si>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</si>
  <si>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</si>
  <si>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</si>
  <si>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</si>
  <si>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</si>
  <si>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</si>
  <si>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</si>
  <si>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</si>
  <si>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</si>
  <si>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</si>
  <si>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</si>
  <si>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</si>
  <si>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</si>
  <si>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</si>
  <si>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</si>
  <si>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</si>
  <si>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</si>
  <si>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</si>
  <si>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</si>
  <si>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</si>
  <si>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</si>
  <si>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</si>
  <si>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</si>
  <si>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</si>
  <si>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</si>
  <si>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</si>
  <si>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</si>
  <si>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</si>
  <si>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</si>
  <si>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</si>
  <si>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</si>
  <si>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</si>
  <si>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</si>
  <si>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</si>
  <si>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</si>
  <si>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</si>
  <si>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</si>
  <si>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</si>
  <si>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</si>
  <si>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</si>
  <si>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</si>
  <si>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</si>
  <si>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</si>
  <si>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</si>
  <si>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</si>
  <si>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</si>
  <si>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</si>
  <si>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</si>
  <si>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</si>
  <si>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</si>
  <si>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</si>
  <si>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</si>
  <si>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</si>
  <si>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</si>
  <si>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</si>
  <si>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</si>
  <si>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</si>
  <si>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</si>
  <si>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</si>
  <si>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</si>
  <si>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</si>
  <si>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</si>
  <si>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</si>
  <si>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</si>
  <si>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</si>
  <si>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</si>
  <si>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</si>
  <si>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</si>
  <si>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</si>
  <si>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</si>
  <si>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</si>
  <si>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</si>
  <si>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</si>
  <si>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</si>
  <si>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</si>
  <si>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</si>
  <si>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</si>
  <si>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</si>
  <si>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</si>
  <si>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</si>
  <si>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</si>
  <si>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</si>
  <si>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</si>
  <si>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</si>
  <si>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</si>
  <si>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</si>
  <si>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</si>
  <si>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</si>
  <si>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</si>
  <si>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</si>
  <si>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</si>
  <si>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</si>
  <si>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</si>
  <si>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</si>
  <si>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</si>
  <si>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</si>
  <si>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</si>
  <si>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</si>
  <si>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</si>
  <si>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</si>
  <si>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</si>
  <si>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</si>
  <si>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</si>
  <si>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</si>
  <si>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</si>
  <si>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</si>
  <si>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</si>
  <si>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</si>
  <si>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</si>
  <si>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</si>
  <si>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</si>
  <si>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</si>
  <si>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</si>
  <si>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</si>
  <si>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</si>
  <si>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</si>
  <si>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</si>
  <si>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</si>
  <si>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</si>
  <si>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</si>
  <si>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</si>
  <si>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</si>
  <si>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</si>
  <si>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</si>
  <si>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</si>
  <si>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</si>
  <si>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</si>
  <si>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</si>
  <si>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</si>
  <si>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</si>
  <si>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</si>
  <si>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</si>
  <si>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</si>
  <si>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</si>
  <si>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</si>
  <si>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</si>
  <si>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</si>
  <si>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</si>
  <si>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</si>
  <si>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</si>
  <si>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</si>
  <si>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</si>
  <si>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</si>
  <si>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</si>
  <si>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</si>
  <si>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</si>
  <si>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</si>
  <si>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</si>
  <si>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</si>
  <si>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</si>
  <si>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</si>
  <si>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</si>
  <si>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</si>
  <si>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</si>
  <si>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</si>
  <si>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</si>
  <si>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</si>
  <si>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</si>
  <si>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</si>
  <si>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</si>
  <si>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</si>
  <si>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</si>
  <si>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</si>
  <si>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</si>
  <si>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</si>
  <si>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</si>
  <si>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</si>
  <si>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</si>
  <si>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</si>
  <si>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</si>
  <si>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</si>
  <si>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</si>
  <si>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</si>
  <si>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</si>
  <si>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</si>
  <si>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</si>
  <si>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</si>
  <si>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</si>
  <si>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</si>
  <si>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</si>
  <si>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</si>
  <si>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</si>
  <si>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</si>
  <si>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</si>
  <si>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</si>
  <si>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</si>
  <si>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</si>
  <si>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</si>
  <si>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</si>
  <si>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</si>
  <si>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</si>
  <si>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</si>
  <si>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</si>
  <si>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</si>
  <si>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</si>
  <si>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</si>
  <si>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</si>
  <si>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</si>
  <si>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</si>
  <si>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</si>
  <si>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</si>
  <si>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</si>
  <si>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</si>
  <si>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</si>
  <si>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</si>
  <si>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</si>
  <si>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</si>
  <si>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</si>
  <si>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</si>
  <si>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</si>
  <si>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</si>
  <si>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</si>
  <si>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</si>
  <si>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</si>
  <si>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</si>
  <si>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</si>
  <si>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</si>
  <si>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</si>
  <si>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</si>
  <si>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</si>
  <si>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</si>
  <si>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</si>
  <si>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</si>
  <si>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</si>
  <si>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</si>
  <si>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</si>
  <si>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</si>
  <si>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</si>
  <si>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</si>
  <si>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</si>
  <si>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</si>
  <si>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</si>
  <si>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</si>
  <si>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</si>
  <si>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</si>
  <si>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</si>
  <si>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</si>
  <si>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</si>
  <si>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</si>
  <si>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</si>
  <si>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</si>
  <si>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</si>
  <si>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</si>
  <si>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</si>
  <si>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</si>
  <si>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</si>
  <si>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</si>
  <si>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</si>
  <si>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</si>
  <si>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</si>
  <si>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</si>
  <si>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</si>
  <si>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</si>
  <si>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</si>
  <si>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</si>
  <si>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</si>
  <si>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</si>
  <si>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</si>
  <si>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</si>
  <si>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</si>
  <si>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</si>
  <si>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</si>
  <si>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</si>
  <si>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</si>
  <si>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</si>
  <si>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</si>
  <si>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</si>
  <si>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</si>
  <si>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</si>
  <si>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</si>
  <si>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</si>
  <si>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</si>
  <si>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</si>
  <si>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</si>
  <si>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</si>
  <si>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</si>
  <si>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</si>
  <si>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</si>
  <si>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</si>
  <si>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</si>
  <si>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</si>
  <si>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</si>
  <si>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</si>
  <si>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</si>
  <si>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</si>
  <si>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</si>
  <si>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</si>
  <si>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</si>
  <si>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</si>
  <si>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</si>
  <si>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</si>
  <si>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</si>
  <si>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</si>
  <si>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</si>
  <si>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</si>
  <si>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</si>
  <si>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</si>
  <si>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</si>
  <si>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</si>
  <si>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</si>
  <si>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</si>
  <si>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</si>
  <si>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</si>
  <si>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</si>
  <si>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</si>
  <si>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</si>
  <si>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</si>
  <si>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</si>
  <si>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</si>
  <si>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</si>
  <si>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</si>
  <si>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</si>
  <si>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</si>
  <si>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</si>
  <si>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</si>
  <si>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</si>
  <si>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</si>
  <si>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</si>
  <si>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</si>
  <si>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</si>
  <si>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</si>
  <si>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</si>
  <si>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</si>
  <si>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</si>
  <si>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</si>
  <si>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</si>
  <si>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</si>
  <si>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</si>
  <si>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</si>
  <si>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</si>
  <si>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</si>
  <si>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</si>
  <si>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</si>
  <si>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</si>
  <si>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</si>
  <si>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</si>
  <si>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</si>
  <si>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</si>
  <si>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</si>
  <si>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</si>
  <si>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</si>
  <si>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</si>
  <si>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</si>
  <si>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</si>
  <si>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</si>
  <si>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</si>
  <si>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</si>
  <si>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</si>
  <si>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</si>
  <si>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</si>
  <si>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</si>
  <si>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</si>
  <si>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</si>
  <si>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</si>
  <si>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</si>
  <si>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</si>
  <si>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</si>
  <si>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</si>
  <si>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</si>
  <si>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</si>
  <si>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</si>
  <si>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</si>
  <si>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</si>
  <si>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</si>
  <si>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</si>
  <si>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</si>
  <si>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</si>
  <si>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</si>
  <si>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</si>
  <si>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</si>
  <si>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</si>
  <si>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</si>
  <si>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</si>
  <si>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</si>
  <si>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</si>
  <si>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</si>
  <si>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</si>
  <si>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</si>
  <si>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</si>
  <si>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</si>
  <si>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</si>
  <si>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</si>
  <si>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</si>
  <si>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</si>
  <si>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</si>
  <si>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</si>
  <si>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</si>
  <si>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</si>
  <si>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</si>
  <si>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</si>
  <si>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</si>
  <si>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</si>
  <si>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</si>
  <si>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</si>
  <si>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</si>
  <si>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</si>
  <si>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</si>
  <si>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</si>
  <si>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</si>
  <si>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</si>
  <si>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</si>
  <si>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</si>
  <si>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</si>
  <si>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</si>
  <si>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</si>
  <si>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</si>
  <si>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</si>
  <si>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</si>
  <si>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</si>
  <si>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</si>
  <si>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</si>
  <si>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</si>
  <si>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</si>
  <si>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</si>
  <si>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</si>
  <si>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</si>
  <si>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</si>
  <si>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</si>
  <si>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</si>
  <si>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</si>
  <si>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</si>
  <si>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</si>
  <si>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</si>
  <si>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</si>
  <si>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</si>
  <si>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</si>
  <si>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</si>
  <si>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</si>
  <si>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</si>
  <si>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</si>
  <si>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</si>
  <si>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</si>
  <si>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</si>
  <si>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</si>
  <si>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</si>
  <si>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</si>
  <si>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</si>
  <si>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</si>
  <si>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</si>
  <si>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</si>
  <si>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</si>
  <si>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</si>
  <si>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</si>
  <si>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</si>
  <si>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</si>
  <si>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</si>
  <si>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</si>
  <si>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</si>
  <si>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</si>
  <si>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</si>
  <si>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</si>
  <si>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</si>
  <si>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</si>
  <si>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</si>
  <si>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</si>
  <si>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</si>
  <si>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</si>
  <si>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</si>
  <si>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</si>
  <si>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</si>
  <si>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</si>
  <si>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</si>
  <si>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</si>
  <si>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</si>
  <si>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</si>
  <si>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</si>
  <si>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</si>
  <si>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</si>
  <si>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</si>
  <si>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</si>
  <si>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</si>
  <si>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</si>
  <si>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</si>
  <si>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</si>
  <si>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</si>
  <si>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</si>
  <si>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</si>
  <si>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</si>
  <si>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</si>
  <si>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</si>
  <si>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</si>
  <si>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</si>
  <si>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</si>
  <si>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</si>
  <si>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</si>
  <si>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</si>
  <si>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</si>
  <si>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</si>
  <si>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</si>
  <si>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</si>
  <si>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</si>
  <si>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</si>
  <si>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</si>
  <si>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</si>
  <si>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</si>
  <si>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</si>
  <si>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</si>
  <si>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</si>
  <si>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</si>
  <si>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</si>
  <si>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</si>
  <si>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</si>
  <si>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</si>
  <si>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</si>
  <si>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</si>
  <si>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</si>
  <si>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</si>
  <si>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</si>
  <si>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</si>
  <si>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</si>
  <si>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</si>
  <si>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</si>
  <si>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</si>
  <si>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</si>
  <si>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</si>
  <si>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</si>
  <si>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</si>
  <si>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</si>
  <si>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</si>
  <si>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</si>
  <si>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</si>
  <si>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</si>
  <si>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</si>
  <si>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</si>
  <si>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</si>
  <si>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</si>
  <si>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</si>
  <si>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</si>
  <si>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</si>
  <si>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</si>
  <si>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</si>
  <si>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</si>
  <si>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</si>
  <si>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</si>
  <si>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</si>
  <si>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</si>
  <si>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</si>
  <si>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</si>
  <si>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</si>
  <si>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</si>
  <si>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</si>
  <si>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</si>
  <si>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</si>
  <si>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</si>
  <si>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</si>
  <si>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</si>
  <si>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</si>
  <si>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</si>
  <si>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</si>
  <si>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</si>
  <si>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</si>
  <si>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</si>
  <si>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</si>
  <si>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</si>
  <si>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</si>
  <si>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</si>
  <si>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</si>
  <si>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</si>
  <si>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</si>
  <si>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</si>
  <si>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</si>
  <si>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</si>
  <si>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</si>
  <si>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</si>
  <si>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</si>
  <si>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</si>
  <si>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</si>
  <si>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</si>
  <si>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</si>
  <si>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</si>
  <si>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</si>
  <si>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</si>
  <si>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</si>
  <si>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</si>
  <si>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</si>
  <si>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</si>
  <si>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</si>
  <si>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</si>
  <si>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</si>
  <si>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</si>
  <si>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</si>
  <si>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</si>
  <si>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</si>
  <si>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</si>
  <si>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</si>
  <si>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</si>
  <si>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</si>
  <si>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</si>
  <si>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</si>
  <si>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</si>
  <si>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</si>
  <si>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</si>
  <si>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</si>
  <si>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</si>
  <si>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</si>
  <si>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</si>
  <si>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</si>
  <si>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</si>
  <si>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</si>
  <si>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</si>
  <si>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</si>
  <si>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</si>
  <si>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</si>
  <si>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</si>
  <si>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</si>
  <si>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</si>
  <si>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</si>
  <si>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</si>
  <si>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</si>
  <si>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</si>
  <si>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</si>
  <si>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</si>
  <si>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</si>
  <si>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</si>
  <si>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</si>
  <si>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</si>
  <si>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</si>
  <si>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</si>
  <si>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</si>
  <si>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</si>
  <si>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</si>
  <si>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</si>
  <si>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</si>
  <si>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</si>
  <si>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</si>
  <si>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</si>
  <si>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</si>
  <si>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</si>
  <si>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</si>
  <si>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</si>
  <si>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</si>
  <si>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</si>
  <si>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</si>
  <si>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</si>
  <si>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</si>
  <si>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</si>
  <si>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</si>
  <si>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</si>
  <si>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</si>
  <si>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</si>
  <si>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</si>
  <si>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</si>
  <si>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</si>
  <si>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</si>
  <si>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</si>
  <si>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</si>
  <si>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</si>
  <si>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</si>
  <si>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</si>
  <si>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</si>
  <si>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</si>
  <si>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</si>
  <si>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</si>
  <si>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</si>
  <si>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</si>
  <si>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</si>
  <si>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</si>
  <si>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</si>
  <si>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</si>
  <si>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</si>
  <si>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</si>
  <si>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</si>
  <si>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</si>
  <si>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</si>
  <si>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</si>
  <si>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</si>
  <si>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</si>
  <si>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</si>
  <si>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</si>
  <si>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</si>
  <si>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</si>
  <si>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</si>
  <si>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</si>
  <si>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</si>
  <si>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</si>
  <si>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</si>
  <si>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</si>
  <si>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</si>
  <si>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</si>
  <si>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</si>
  <si>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</si>
  <si>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</si>
  <si>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</si>
  <si>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</si>
  <si>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</si>
  <si>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</si>
  <si>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</si>
  <si>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</si>
  <si>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</si>
  <si>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</si>
  <si>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</si>
  <si>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</si>
  <si>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</si>
  <si>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</si>
  <si>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</si>
  <si>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</si>
  <si>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</si>
  <si>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</si>
  <si>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</si>
  <si>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</si>
  <si>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</si>
  <si>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</si>
  <si>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</si>
  <si>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</si>
  <si>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</si>
  <si>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</si>
  <si>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</si>
  <si>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</si>
  <si>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</si>
  <si>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</si>
  <si>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</si>
  <si>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</si>
  <si>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</si>
  <si>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</si>
  <si>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</si>
  <si>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</si>
  <si>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</si>
  <si>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</si>
  <si>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</si>
  <si>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</si>
  <si>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</si>
  <si>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</si>
  <si>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</si>
  <si>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</si>
  <si>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</si>
  <si>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</si>
  <si>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</si>
  <si>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</si>
  <si>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</si>
  <si>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</si>
  <si>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</si>
  <si>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</si>
  <si>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</si>
  <si>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</si>
  <si>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</si>
  <si>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</si>
  <si>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</si>
  <si>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</si>
  <si>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</si>
  <si>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</si>
  <si>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</si>
  <si>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</si>
  <si>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</si>
  <si>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</si>
  <si>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</si>
  <si>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</si>
  <si>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</si>
  <si>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</si>
  <si>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</si>
  <si>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</si>
  <si>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</si>
  <si>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</si>
  <si>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</si>
  <si>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</si>
  <si>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</si>
  <si>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</si>
  <si>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</si>
  <si>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</si>
  <si>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</si>
  <si>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</si>
  <si>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</si>
  <si>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</si>
  <si>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</si>
  <si>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</si>
  <si>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</si>
  <si>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</si>
  <si>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</si>
  <si>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</si>
  <si>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</si>
  <si>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</si>
  <si>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</si>
  <si>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</si>
  <si>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</si>
  <si>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</si>
  <si>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</si>
  <si>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</si>
  <si>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</si>
  <si>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</si>
  <si>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</si>
  <si>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</si>
  <si>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</si>
  <si>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</si>
  <si>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</si>
  <si>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</si>
  <si>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</si>
  <si>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</si>
  <si>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</si>
  <si>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</si>
  <si>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</si>
  <si>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</si>
  <si>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</si>
  <si>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</si>
  <si>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</si>
  <si>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</si>
  <si>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</si>
  <si>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</si>
  <si>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</si>
  <si>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</si>
  <si>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</si>
  <si>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</si>
  <si>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</si>
  <si>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</si>
  <si>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</si>
  <si>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</si>
  <si>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</si>
  <si>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</si>
  <si>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</si>
  <si>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</si>
  <si>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</si>
  <si>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</si>
  <si>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</si>
  <si>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</si>
  <si>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</si>
  <si>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</si>
  <si>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</si>
  <si>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</si>
  <si>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</si>
  <si>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</si>
  <si>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</si>
  <si>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</si>
  <si>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</si>
  <si>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</si>
  <si>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</si>
  <si>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</si>
  <si>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</si>
  <si>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</si>
  <si>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</si>
  <si>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</si>
  <si>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</si>
  <si>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</si>
  <si>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</si>
  <si>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</si>
  <si>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</si>
  <si>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</si>
  <si>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</si>
  <si>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</si>
  <si>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</si>
  <si>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</si>
  <si>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</si>
  <si>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</si>
  <si>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</si>
  <si>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</si>
  <si>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</si>
  <si>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</si>
  <si>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</si>
  <si>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</si>
  <si>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</si>
  <si>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</si>
  <si>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</si>
  <si>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</si>
  <si>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</si>
  <si>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</si>
  <si>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</si>
  <si>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</si>
  <si>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</si>
  <si>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</si>
  <si>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</si>
  <si>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</si>
  <si>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</si>
  <si>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</si>
  <si>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</si>
  <si>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</si>
  <si>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</si>
  <si>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</si>
  <si>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</si>
  <si>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</si>
  <si>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</si>
  <si>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</si>
  <si>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</si>
  <si>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</si>
  <si>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</si>
  <si>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</si>
  <si>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</si>
  <si>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</si>
  <si>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</si>
  <si>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</si>
  <si>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</si>
  <si>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</si>
  <si>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</si>
  <si>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</si>
  <si>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</si>
  <si>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</si>
  <si>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</si>
  <si>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</si>
  <si>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</si>
  <si>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</si>
  <si>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</si>
  <si>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</si>
  <si>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</si>
  <si>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</si>
  <si>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</si>
  <si>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</si>
  <si>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</si>
  <si>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</si>
  <si>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</si>
  <si>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</si>
  <si>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</si>
  <si>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</si>
  <si>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</si>
  <si>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</si>
  <si>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</si>
  <si>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</si>
  <si>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</si>
  <si>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</si>
  <si>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</si>
  <si>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</si>
  <si>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</si>
  <si>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</si>
  <si>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</si>
  <si>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</si>
  <si>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</si>
  <si>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</si>
  <si>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</si>
  <si>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</si>
  <si>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</si>
  <si>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</si>
  <si>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</si>
  <si>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</si>
  <si>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</si>
  <si>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</si>
  <si>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</si>
  <si>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</si>
  <si>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</si>
  <si>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</si>
  <si>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</si>
  <si>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</si>
  <si>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</si>
  <si>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</si>
  <si>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</si>
  <si>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</si>
  <si>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</si>
  <si>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</si>
  <si>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</si>
  <si>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</si>
  <si>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</si>
  <si>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</si>
  <si>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</si>
  <si>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</si>
  <si>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</si>
  <si>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</si>
  <si>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</si>
  <si>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</si>
  <si>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</si>
  <si>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</si>
  <si>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</si>
  <si>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</si>
  <si>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</si>
  <si>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</si>
  <si>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</si>
  <si>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</si>
  <si>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</si>
  <si>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</si>
  <si>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</si>
  <si>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</si>
  <si>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</si>
  <si>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</si>
  <si>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</si>
  <si>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</si>
  <si>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</si>
  <si>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</si>
  <si>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</si>
  <si>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</si>
  <si>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</si>
  <si>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</si>
  <si>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</si>
  <si>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</si>
  <si>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</si>
  <si>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</si>
  <si>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</si>
  <si>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</si>
  <si>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</si>
  <si>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</si>
  <si>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</si>
  <si>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</si>
  <si>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</si>
  <si>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</si>
  <si>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</si>
  <si>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</si>
  <si>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</si>
  <si>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</si>
  <si>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</si>
  <si>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</si>
  <si>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</si>
  <si>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</si>
  <si>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</si>
  <si>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</si>
  <si>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</si>
  <si>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</si>
  <si>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</si>
  <si>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</si>
  <si>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</si>
  <si>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</si>
  <si>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</si>
  <si>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</si>
  <si>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</si>
  <si>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</si>
  <si>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</si>
  <si>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</si>
  <si>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</si>
  <si>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</si>
  <si>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</si>
  <si>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</si>
  <si>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</si>
  <si>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</si>
  <si>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</si>
  <si>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</si>
  <si>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</si>
  <si>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</si>
  <si>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</si>
  <si>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</si>
  <si>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</si>
  <si>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</si>
  <si>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</si>
  <si>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</si>
  <si>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</si>
  <si>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</si>
  <si>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</si>
  <si>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</si>
  <si>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</si>
  <si>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</si>
  <si>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</si>
  <si>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</si>
  <si>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</si>
  <si>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</si>
  <si>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</si>
  <si>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</si>
  <si>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</si>
  <si>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</si>
  <si>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</si>
  <si>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</si>
  <si>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</si>
  <si>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</si>
  <si>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</si>
  <si>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</si>
  <si>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</si>
  <si>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</si>
  <si>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</si>
  <si>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</si>
  <si>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</si>
  <si>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</si>
  <si>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</si>
  <si>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</si>
  <si>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</si>
  <si>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</si>
  <si>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</si>
  <si>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</si>
  <si>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</si>
  <si>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</si>
  <si>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</si>
  <si>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</si>
  <si>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</si>
  <si>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</si>
  <si>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</si>
  <si>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</si>
  <si>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</si>
  <si>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</si>
  <si>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</si>
  <si>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</si>
  <si>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</si>
  <si>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</si>
  <si>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</si>
  <si>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</si>
  <si>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</si>
  <si>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</si>
  <si>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</si>
  <si>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</si>
  <si>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</si>
  <si>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</si>
  <si>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</si>
  <si>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</si>
  <si>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</si>
  <si>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</si>
  <si>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</si>
  <si>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</si>
  <si>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</si>
  <si>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</si>
  <si>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</si>
  <si>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</si>
  <si>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</si>
  <si>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</si>
  <si>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</si>
  <si>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</si>
  <si>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</si>
  <si>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</si>
  <si>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</si>
  <si>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</si>
  <si>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</si>
  <si>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</si>
  <si>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</si>
  <si>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</si>
  <si>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</si>
  <si>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</si>
  <si>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</si>
  <si>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</si>
  <si>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</si>
  <si>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</si>
  <si>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</si>
  <si>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</si>
  <si>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</si>
  <si>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</si>
  <si>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</si>
  <si>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</si>
  <si>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</si>
  <si>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</si>
  <si>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</si>
  <si>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</si>
  <si>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</si>
  <si>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</si>
  <si>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</si>
  <si>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</si>
  <si>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</si>
  <si>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</si>
  <si>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</si>
  <si>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</si>
  <si>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</si>
  <si>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</si>
  <si>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</si>
  <si>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</si>
  <si>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</si>
  <si>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</si>
  <si>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</si>
  <si>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</si>
  <si>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</si>
  <si>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</si>
  <si>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</si>
  <si>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</si>
  <si>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</si>
  <si>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</si>
  <si>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</si>
  <si>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</si>
  <si>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</si>
  <si>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</si>
  <si>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</si>
  <si>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</si>
  <si>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</si>
  <si>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</si>
  <si>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</si>
  <si>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</si>
  <si>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</si>
  <si>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</si>
  <si>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</si>
  <si>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</si>
  <si>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</si>
  <si>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</si>
  <si>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</si>
  <si>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</si>
  <si>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</si>
  <si>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</si>
  <si>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</si>
  <si>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</si>
  <si>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</si>
  <si>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</si>
  <si>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</si>
  <si>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</si>
  <si>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</si>
  <si>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</si>
  <si>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</si>
  <si>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</si>
  <si>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</si>
  <si>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</si>
  <si>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</si>
  <si>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</si>
  <si>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</si>
  <si>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</si>
  <si>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</si>
  <si>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</si>
  <si>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</si>
  <si>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</si>
  <si>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</si>
  <si>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</si>
  <si>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</si>
  <si>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</si>
  <si>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</si>
  <si>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</si>
  <si>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</si>
  <si>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</si>
  <si>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</si>
  <si>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</si>
  <si>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</si>
  <si>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</si>
  <si>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</si>
  <si>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</si>
  <si>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</si>
  <si>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</si>
  <si>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</si>
  <si>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</si>
  <si>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</si>
  <si>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</si>
  <si>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</si>
  <si>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</si>
  <si>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</si>
  <si>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</si>
  <si>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</si>
  <si>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</si>
  <si>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</si>
  <si>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</si>
  <si>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</si>
  <si>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</si>
  <si>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</si>
  <si>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</si>
  <si>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</si>
  <si>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</si>
  <si>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</si>
  <si>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</si>
  <si>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</si>
  <si>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</si>
  <si>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</si>
  <si>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</si>
  <si>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</si>
  <si>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</si>
  <si>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</si>
  <si>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</si>
  <si>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</si>
  <si>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</si>
  <si>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</si>
  <si>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</si>
  <si>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</si>
  <si>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</si>
  <si>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</si>
  <si>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</si>
  <si>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</si>
  <si>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</si>
  <si>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</si>
  <si>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</si>
  <si>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</si>
  <si>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</si>
  <si>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</si>
  <si>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</si>
  <si>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</si>
  <si>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</si>
  <si>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</si>
  <si>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</si>
  <si>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</si>
  <si>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</si>
  <si>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</si>
  <si>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</si>
  <si>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</si>
  <si>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</si>
  <si>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</si>
  <si>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</si>
  <si>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</si>
  <si>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</si>
  <si>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</si>
  <si>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</si>
  <si>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</si>
  <si>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</si>
  <si>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</si>
  <si>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</si>
  <si>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</si>
  <si>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</si>
  <si>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</si>
  <si>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</si>
  <si>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</si>
  <si>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</si>
  <si>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</si>
  <si>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</si>
  <si>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</si>
  <si>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</si>
  <si>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</si>
  <si>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</si>
  <si>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</si>
  <si>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</si>
  <si>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</si>
  <si>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</si>
  <si>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</si>
  <si>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</si>
  <si>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</si>
  <si>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</si>
  <si>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</si>
  <si>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</si>
  <si>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</si>
  <si>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</si>
  <si>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</si>
  <si>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</si>
  <si>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</si>
  <si>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</si>
  <si>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</si>
  <si>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</si>
  <si>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</si>
  <si>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</si>
  <si>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</si>
  <si>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</si>
  <si>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</si>
  <si>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</si>
  <si>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</si>
  <si>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</si>
  <si>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</si>
  <si>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</si>
  <si>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</si>
  <si>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</si>
  <si>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</si>
  <si>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</si>
  <si>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</si>
  <si>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</si>
  <si>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</si>
  <si>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</si>
  <si>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</si>
  <si>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</si>
  <si>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</si>
  <si>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</si>
  <si>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</si>
  <si>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</si>
  <si>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</si>
  <si>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</si>
  <si>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</si>
  <si>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</si>
  <si>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</si>
  <si>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</si>
  <si>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</si>
  <si>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</si>
  <si>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</si>
  <si>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</si>
  <si>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</si>
  <si>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</si>
  <si>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</si>
  <si>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</si>
  <si>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</si>
  <si>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</si>
  <si>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</si>
  <si>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</si>
  <si>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</si>
  <si>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</si>
  <si>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</si>
  <si>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</si>
  <si>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</si>
  <si>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</si>
  <si>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</si>
  <si>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</si>
  <si>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</si>
  <si>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</si>
  <si>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</si>
  <si>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</si>
  <si>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</si>
  <si>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</si>
  <si>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</si>
  <si>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</si>
  <si>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</si>
  <si>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</si>
  <si>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</si>
  <si>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</si>
  <si>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</si>
  <si>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</si>
  <si>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</si>
  <si>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</si>
  <si>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</si>
  <si>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</si>
  <si>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</si>
  <si>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</si>
  <si>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</si>
  <si>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</si>
  <si>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</si>
  <si>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</si>
  <si>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</si>
  <si>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</si>
  <si>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</si>
  <si>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</si>
  <si>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</si>
  <si>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</si>
  <si>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</si>
  <si>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</si>
  <si>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</si>
  <si>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</si>
  <si>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</si>
  <si>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</si>
  <si>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</si>
  <si>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</si>
  <si>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</si>
  <si>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</si>
  <si>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</si>
  <si>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</si>
  <si>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</si>
  <si>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</si>
  <si>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</si>
  <si>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</si>
  <si>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</si>
  <si>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</si>
  <si>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</si>
  <si>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</si>
  <si>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</si>
  <si>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</si>
  <si>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</si>
  <si>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</si>
  <si>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</si>
  <si>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</si>
  <si>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</si>
  <si>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</si>
  <si>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</si>
  <si>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</si>
  <si>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</si>
  <si>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</si>
  <si>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</si>
  <si>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</si>
  <si>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</si>
  <si>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</si>
  <si>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</si>
  <si>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</si>
  <si>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</si>
  <si>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</si>
  <si>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</si>
  <si>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</si>
  <si>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</si>
  <si>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</si>
  <si>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</si>
  <si>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</si>
  <si>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</si>
  <si>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</si>
  <si>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</si>
  <si>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</si>
  <si>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</si>
  <si>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</si>
  <si>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</si>
  <si>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</si>
  <si>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</si>
  <si>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</si>
  <si>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</si>
  <si>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</si>
  <si>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</si>
  <si>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</si>
  <si>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</si>
  <si>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</si>
  <si>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</si>
  <si>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</si>
  <si>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</si>
  <si>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</si>
  <si>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</si>
  <si>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</si>
  <si>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</si>
  <si>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</si>
  <si>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</si>
  <si>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</si>
  <si>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</si>
  <si>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</si>
  <si>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</si>
  <si>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</si>
  <si>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</si>
  <si>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</si>
  <si>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</si>
  <si>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</si>
  <si>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</si>
  <si>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</si>
  <si>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</si>
  <si>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</si>
  <si>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</si>
  <si>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</si>
  <si>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</si>
  <si>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</si>
  <si>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</si>
  <si>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</si>
  <si>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</si>
  <si>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</si>
  <si>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</si>
  <si>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</si>
  <si>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</si>
  <si>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</si>
  <si>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</si>
  <si>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</si>
  <si>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</si>
  <si>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</si>
  <si>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</si>
  <si>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</si>
  <si>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</si>
  <si>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</si>
  <si>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</si>
  <si>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</si>
  <si>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</si>
  <si>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</si>
  <si>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</si>
  <si>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</si>
  <si>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</si>
  <si>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</si>
  <si>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</si>
  <si>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</si>
  <si>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</si>
  <si>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</si>
  <si>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</si>
  <si>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</si>
  <si>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</si>
  <si>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</si>
  <si>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</si>
  <si>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</si>
  <si>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</si>
  <si>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</si>
  <si>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</si>
  <si>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</si>
  <si>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</si>
  <si>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</si>
  <si>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</si>
  <si>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</si>
  <si>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</si>
  <si>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</si>
  <si>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</si>
  <si>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</si>
  <si>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</si>
  <si>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</si>
  <si>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</si>
  <si>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</si>
  <si>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</si>
  <si>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</si>
  <si>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</si>
  <si>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</si>
  <si>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</si>
  <si>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</si>
  <si>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</si>
  <si>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</si>
  <si>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</si>
  <si>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</si>
  <si>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</si>
  <si>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</si>
  <si>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</si>
  <si>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</si>
  <si>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</si>
  <si>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</si>
  <si>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</si>
  <si>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</si>
  <si>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</si>
  <si>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</si>
  <si>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</si>
  <si>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</si>
  <si>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</si>
  <si>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</si>
  <si>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</si>
  <si>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</si>
  <si>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</si>
  <si>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</si>
  <si>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</si>
  <si>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</si>
  <si>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</si>
  <si>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</si>
  <si>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</si>
  <si>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</si>
  <si>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</si>
  <si>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</si>
  <si>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</si>
  <si>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</si>
  <si>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</si>
  <si>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</si>
  <si>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</si>
  <si>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</si>
  <si>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</si>
  <si>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</si>
  <si>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</si>
  <si>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</si>
  <si>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</si>
  <si>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</si>
  <si>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</si>
  <si>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</si>
  <si>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</si>
  <si>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</si>
  <si>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</si>
  <si>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</si>
  <si>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</si>
  <si>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</si>
  <si>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</si>
  <si>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</si>
  <si>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</si>
  <si>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</si>
  <si>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</si>
  <si>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</si>
  <si>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</si>
  <si>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</si>
  <si>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</si>
  <si>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</si>
  <si>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</si>
  <si>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</si>
  <si>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</si>
  <si>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</si>
  <si>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</si>
  <si>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</si>
  <si>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</si>
  <si>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</si>
  <si>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</si>
  <si>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</si>
  <si>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</si>
  <si>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</si>
  <si>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</si>
  <si>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</si>
  <si>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</si>
  <si>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</si>
  <si>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</si>
  <si>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</si>
  <si>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</si>
  <si>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</si>
  <si>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</si>
  <si>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</si>
  <si>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</si>
  <si>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</si>
  <si>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</si>
  <si>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</si>
  <si>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</si>
  <si>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</si>
  <si>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</si>
  <si>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</si>
  <si>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</si>
  <si>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</si>
  <si>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</si>
  <si>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</si>
  <si>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</si>
  <si>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</si>
  <si>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</si>
  <si>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</si>
  <si>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</si>
  <si>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</si>
  <si>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</si>
  <si>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</si>
  <si>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</si>
  <si>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</si>
  <si>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</si>
  <si>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</si>
  <si>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</si>
  <si>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</si>
  <si>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</si>
  <si>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</si>
  <si>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</si>
  <si>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</si>
  <si>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</si>
  <si>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</si>
  <si>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</si>
  <si>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</si>
  <si>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</si>
  <si>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</si>
  <si>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</si>
  <si>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</si>
  <si>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</si>
  <si>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</si>
  <si>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</si>
  <si>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</si>
  <si>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</si>
  <si>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</si>
  <si>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</si>
  <si>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</si>
  <si>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</si>
  <si>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</si>
  <si>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</si>
  <si>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</si>
  <si>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</si>
  <si>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</si>
  <si>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</si>
  <si>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</si>
  <si>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</si>
  <si>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</si>
  <si>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</si>
  <si>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</si>
  <si>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</si>
  <si>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</si>
  <si>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</si>
  <si>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</si>
  <si>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</si>
  <si>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</si>
  <si>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</si>
  <si>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</si>
  <si>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</si>
  <si>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</si>
  <si>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</si>
  <si>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</si>
  <si>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</si>
  <si>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</si>
  <si>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</si>
  <si>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</si>
  <si>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</si>
  <si>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</si>
  <si>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</si>
  <si>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</si>
  <si>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</si>
  <si>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</si>
  <si>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</si>
  <si>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</si>
  <si>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</si>
  <si>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</si>
  <si>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</si>
  <si>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</si>
  <si>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</si>
  <si>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</si>
  <si>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</si>
  <si>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</si>
  <si>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</si>
  <si>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</si>
  <si>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</si>
  <si>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</si>
  <si>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</si>
  <si>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</si>
  <si>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</si>
  <si>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</si>
  <si>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</si>
  <si>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</si>
  <si>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</si>
  <si>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</si>
  <si>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</si>
  <si>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</si>
  <si>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</si>
  <si>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</si>
  <si>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</si>
  <si>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</si>
  <si>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</si>
  <si>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</si>
  <si>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</si>
  <si>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</si>
  <si>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</si>
  <si>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</si>
  <si>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</si>
  <si>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</si>
  <si>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</si>
  <si>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</si>
  <si>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</si>
  <si>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</si>
  <si>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</si>
  <si>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</si>
  <si>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</si>
  <si>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</si>
  <si>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</si>
  <si>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</si>
  <si>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</si>
  <si>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</si>
  <si>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</si>
  <si>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</si>
  <si>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</si>
  <si>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</si>
  <si>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</si>
  <si>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</si>
  <si>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</si>
  <si>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</si>
  <si>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</si>
  <si>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</si>
  <si>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</si>
  <si>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</si>
  <si>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</si>
  <si>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</si>
  <si>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</si>
  <si>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</si>
  <si>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</si>
  <si>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</si>
  <si>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</si>
  <si>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</si>
  <si>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</si>
  <si>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</si>
  <si>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</si>
  <si>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</si>
  <si>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</si>
  <si>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</si>
  <si>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</si>
  <si>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</si>
  <si>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</si>
  <si>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</si>
  <si>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</si>
  <si>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</si>
  <si>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</si>
  <si>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</si>
  <si>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</si>
  <si>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</si>
  <si>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</si>
  <si>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</si>
  <si>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</si>
  <si>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</si>
  <si>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</si>
  <si>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</si>
  <si>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</si>
  <si>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</si>
  <si>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</si>
  <si>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</si>
  <si>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</si>
  <si>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</si>
  <si>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</si>
  <si>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</si>
  <si>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</si>
  <si>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</si>
  <si>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</si>
  <si>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</si>
  <si>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</si>
  <si>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</si>
  <si>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</si>
  <si>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</si>
  <si>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</si>
  <si>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</si>
  <si>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</si>
  <si>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</si>
  <si>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</si>
  <si>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</si>
  <si>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</si>
  <si>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</si>
  <si>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</si>
  <si>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</si>
  <si>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</si>
  <si>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</si>
  <si>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</si>
  <si>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</si>
  <si>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</si>
  <si>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</si>
  <si>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</si>
  <si>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</si>
  <si>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</si>
  <si>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</si>
  <si>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</si>
  <si>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</si>
  <si>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</si>
  <si>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</si>
  <si>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</si>
  <si>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</si>
  <si>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</si>
  <si>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</si>
  <si>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</si>
  <si>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</si>
  <si>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</si>
  <si>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</si>
  <si>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</si>
  <si>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</si>
  <si>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</si>
  <si>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</si>
  <si>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</si>
  <si>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</si>
  <si>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</si>
  <si>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</si>
  <si>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</si>
  <si>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</si>
  <si>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</si>
  <si>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</si>
  <si>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</si>
  <si>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</si>
  <si>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</si>
  <si>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</si>
  <si>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</si>
  <si>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</si>
  <si>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</si>
  <si>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</si>
  <si>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</si>
  <si>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</si>
  <si>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</si>
  <si>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</si>
  <si>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</si>
  <si>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</si>
  <si>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</si>
  <si>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</si>
  <si>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</si>
  <si>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</si>
  <si>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</si>
  <si>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</si>
  <si>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</si>
  <si>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</si>
  <si>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</si>
  <si>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</si>
  <si>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</si>
  <si>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</si>
  <si>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</si>
  <si>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</si>
  <si>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</si>
  <si>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</si>
  <si>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</si>
  <si>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</si>
  <si>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</si>
  <si>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</si>
  <si>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</si>
  <si>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</si>
  <si>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</si>
  <si>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</si>
  <si>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</si>
  <si>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</si>
  <si>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</si>
  <si>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</si>
  <si>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</si>
  <si>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</si>
  <si>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</si>
  <si>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</si>
  <si>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</si>
  <si>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</si>
  <si>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</si>
  <si>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</si>
  <si>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</si>
  <si>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</si>
  <si>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</si>
  <si>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</si>
  <si>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</si>
  <si>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</si>
  <si>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</si>
  <si>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</si>
  <si>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</si>
  <si>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</si>
  <si>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</si>
  <si>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</si>
  <si>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</si>
  <si>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</si>
  <si>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</si>
  <si>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</si>
  <si>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</si>
  <si>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</si>
  <si>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</si>
  <si>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</si>
  <si>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</si>
  <si>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</si>
  <si>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</si>
  <si>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</si>
  <si>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</si>
  <si>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</si>
  <si>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</si>
  <si>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</si>
  <si>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</si>
  <si>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</si>
  <si>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</si>
  <si>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</si>
  <si>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</si>
  <si>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</si>
  <si>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</si>
  <si>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</si>
  <si>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</si>
  <si>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</si>
  <si>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</si>
  <si>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</si>
  <si>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</si>
  <si>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</si>
  <si>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</si>
  <si>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</si>
  <si>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</si>
  <si>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</si>
  <si>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</si>
  <si>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</si>
  <si>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</si>
  <si>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</si>
  <si>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</si>
  <si>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</si>
  <si>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</si>
  <si>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</si>
  <si>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</si>
  <si>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</si>
  <si>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</si>
  <si>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</si>
  <si>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</si>
  <si>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</si>
  <si>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</si>
  <si>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</si>
  <si>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</si>
  <si>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</si>
  <si>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</si>
  <si>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</si>
  <si>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</si>
  <si>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</si>
  <si>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</si>
  <si>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</si>
  <si>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</si>
  <si>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</si>
  <si>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</si>
  <si>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</si>
  <si>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</si>
  <si>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</si>
  <si>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</si>
  <si>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</si>
  <si>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</si>
  <si>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</si>
  <si>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</si>
  <si>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</si>
  <si>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</si>
  <si>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</si>
  <si>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</si>
  <si>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</si>
  <si>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</si>
  <si>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</si>
  <si>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</si>
  <si>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</si>
  <si>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</si>
  <si>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</si>
  <si>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</si>
  <si>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</si>
  <si>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</si>
  <si>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</si>
  <si>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</si>
  <si>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</si>
  <si>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</si>
  <si>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</si>
  <si>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</si>
  <si>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</si>
  <si>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</si>
  <si>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</si>
  <si>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</si>
  <si>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</si>
  <si>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</si>
  <si>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</si>
  <si>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</si>
  <si>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</si>
  <si>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</si>
  <si>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</si>
  <si>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</si>
  <si>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</si>
  <si>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</si>
  <si>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</si>
  <si>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</si>
  <si>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</si>
  <si>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</si>
  <si>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</si>
  <si>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</si>
  <si>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</si>
  <si>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</si>
  <si>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</si>
  <si>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</si>
  <si>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</si>
  <si>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</si>
  <si>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</si>
  <si>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</si>
  <si>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</si>
  <si>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</si>
  <si>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</si>
  <si>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</si>
  <si>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</si>
  <si>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</si>
  <si>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</si>
  <si>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</si>
  <si>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</si>
  <si>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</si>
  <si>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</si>
  <si>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</si>
  <si>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</si>
  <si>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</si>
  <si>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</si>
  <si>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</si>
  <si>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</si>
  <si>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</si>
  <si>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</si>
  <si>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</si>
  <si>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</si>
  <si>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</si>
  <si>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</si>
  <si>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</si>
  <si>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</si>
  <si>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</si>
  <si>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</si>
  <si>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</si>
  <si>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</si>
  <si>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</si>
  <si>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</si>
  <si>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</si>
  <si>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</si>
  <si>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</si>
  <si>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</si>
  <si>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</si>
  <si>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</si>
  <si>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</si>
  <si>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</si>
  <si>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</si>
  <si>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</si>
  <si>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</si>
  <si>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</si>
  <si>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</si>
  <si>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</si>
  <si>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</si>
  <si>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</si>
  <si>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</si>
  <si>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</si>
  <si>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</si>
  <si>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</si>
  <si>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</si>
  <si>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</si>
  <si>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</si>
  <si>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</si>
  <si>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</si>
  <si>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</si>
  <si>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</si>
  <si>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</si>
  <si>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</si>
  <si>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</si>
  <si>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</si>
  <si>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</si>
  <si>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</si>
  <si>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</si>
  <si>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</si>
  <si>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</si>
  <si>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</si>
  <si>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</si>
  <si>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</si>
  <si>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</si>
  <si>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</si>
  <si>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</si>
  <si>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</si>
  <si>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</si>
  <si>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</si>
  <si>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</si>
  <si>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</si>
  <si>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</si>
  <si>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</si>
  <si>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</si>
  <si>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</si>
  <si>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</si>
  <si>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</si>
  <si>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</si>
  <si>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</si>
  <si>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</si>
  <si>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</si>
  <si>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</si>
  <si>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</si>
  <si>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</si>
  <si>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</si>
  <si>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</si>
  <si>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</si>
  <si>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</si>
  <si>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</si>
  <si>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</si>
  <si>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</si>
  <si>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</si>
  <si>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</si>
  <si>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</si>
  <si>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</si>
  <si>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</si>
  <si>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</si>
  <si>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</si>
  <si>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</si>
  <si>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</si>
  <si>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</si>
  <si>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</si>
  <si>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</si>
  <si>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</si>
  <si>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</si>
  <si>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</si>
  <si>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</si>
  <si>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</si>
  <si>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</si>
  <si>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</si>
  <si>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</si>
  <si>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</si>
  <si>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</si>
  <si>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</si>
  <si>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</si>
  <si>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</si>
  <si>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</si>
  <si>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</si>
  <si>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</si>
  <si>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</si>
  <si>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</si>
  <si>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</si>
  <si>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</si>
  <si>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</si>
  <si>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</si>
  <si>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</si>
  <si>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</si>
  <si>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</si>
  <si>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</si>
  <si>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</si>
  <si>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</si>
  <si>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</si>
  <si>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</si>
  <si>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</si>
  <si>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</si>
  <si>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</si>
  <si>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</si>
  <si>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</si>
  <si>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</si>
  <si>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</si>
  <si>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</si>
  <si>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</si>
  <si>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</si>
  <si>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</si>
  <si>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</si>
  <si>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</si>
  <si>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</si>
  <si>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</si>
  <si>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</si>
  <si>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</si>
  <si>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</si>
  <si>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</si>
  <si>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</si>
  <si>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</si>
  <si>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</si>
  <si>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</si>
  <si>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</si>
  <si>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</si>
  <si>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</si>
  <si>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</si>
  <si>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</si>
  <si>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</si>
  <si>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</si>
  <si>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</si>
  <si>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</si>
  <si>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</si>
  <si>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</si>
  <si>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</si>
  <si>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</si>
  <si>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</si>
  <si>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</si>
  <si>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</si>
  <si>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</si>
  <si>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</si>
  <si>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</si>
  <si>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</si>
  <si>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</si>
  <si>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</si>
  <si>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</si>
  <si>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</si>
  <si>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</si>
  <si>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</si>
  <si>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</si>
  <si>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</si>
  <si>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</si>
  <si>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</si>
  <si>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</si>
  <si>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</si>
  <si>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</si>
  <si>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</si>
  <si>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</si>
  <si>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</si>
  <si>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</si>
  <si>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</si>
  <si>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</si>
  <si>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</si>
  <si>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</si>
  <si>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</si>
  <si>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</si>
  <si>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</si>
  <si>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</si>
  <si>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</si>
  <si>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</si>
  <si>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</si>
  <si>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</si>
  <si>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</si>
  <si>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</si>
  <si>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</si>
  <si>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</si>
  <si>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</si>
  <si>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</si>
  <si>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</si>
  <si>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</si>
  <si>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</si>
  <si>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</si>
  <si>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</si>
  <si>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</si>
  <si>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</si>
  <si>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</si>
  <si>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</si>
  <si>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</si>
  <si>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</si>
  <si>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</si>
  <si>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</si>
  <si>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</si>
  <si>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</si>
  <si>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</si>
  <si>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</si>
  <si>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</si>
  <si>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</si>
  <si>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</si>
  <si>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</si>
  <si>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</si>
  <si>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</si>
  <si>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</si>
  <si>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</si>
  <si>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</si>
  <si>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</si>
  <si>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</si>
  <si>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</si>
  <si>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</si>
  <si>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</si>
  <si>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</si>
  <si>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</si>
  <si>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</si>
  <si>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</si>
  <si>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</si>
  <si>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</si>
  <si>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</si>
  <si>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</si>
  <si>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</si>
  <si>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</si>
  <si>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</si>
  <si>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</si>
  <si>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</si>
  <si>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</si>
  <si>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</si>
  <si>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</si>
  <si>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</si>
  <si>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</si>
  <si>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</si>
  <si>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</si>
  <si>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</si>
  <si>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</si>
  <si>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</si>
  <si>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</si>
  <si>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</si>
  <si>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</si>
  <si>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</si>
  <si>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</si>
  <si>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</si>
  <si>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</si>
  <si>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</si>
  <si>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</si>
  <si>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</si>
  <si>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</si>
  <si>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</si>
  <si>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</si>
  <si>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</si>
  <si>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</si>
  <si>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</si>
  <si>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</si>
  <si>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</si>
  <si>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</si>
  <si>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</si>
  <si>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</si>
  <si>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</si>
  <si>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</si>
  <si>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</si>
  <si>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</si>
  <si>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</si>
  <si>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</si>
  <si>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</si>
  <si>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</si>
  <si>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</si>
  <si>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</si>
  <si>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</si>
  <si>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</si>
  <si>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</si>
  <si>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</si>
  <si>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</si>
  <si>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</si>
  <si>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</si>
  <si>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</si>
  <si>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</si>
  <si>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</si>
  <si>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</si>
  <si>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</si>
  <si>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</si>
  <si>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</si>
  <si>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</si>
  <si>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</si>
  <si>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</si>
  <si>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</si>
  <si>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</si>
  <si>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</si>
  <si>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</si>
  <si>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</si>
  <si>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</si>
  <si>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</si>
  <si>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</si>
  <si>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</si>
  <si>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</si>
  <si>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</si>
  <si>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</si>
  <si>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</si>
  <si>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</si>
  <si>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</si>
  <si>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</si>
  <si>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</si>
  <si>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</si>
  <si>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</si>
  <si>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</si>
  <si>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</si>
  <si>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</si>
  <si>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</si>
  <si>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</si>
  <si>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</si>
  <si>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</si>
  <si>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</si>
  <si>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</si>
  <si>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</si>
  <si>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</si>
  <si>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</si>
  <si>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</si>
  <si>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</si>
  <si>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</si>
  <si>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</si>
  <si>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</si>
  <si>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</si>
  <si>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</si>
  <si>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</si>
  <si>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</si>
  <si>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</si>
  <si>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</si>
  <si>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</si>
  <si>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</si>
  <si>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</si>
  <si>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</si>
  <si>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</si>
  <si>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</si>
  <si>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</si>
  <si>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</si>
  <si>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</si>
  <si>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</si>
  <si>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</si>
  <si>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</si>
  <si>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</si>
  <si>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</si>
  <si>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</si>
  <si>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</si>
  <si>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</si>
  <si>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</si>
  <si>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</si>
  <si>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</si>
  <si>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</si>
  <si>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</si>
  <si>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</si>
  <si>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</si>
  <si>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</si>
  <si>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</si>
  <si>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</si>
  <si>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</si>
  <si>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</si>
  <si>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</si>
  <si>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</si>
  <si>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</si>
  <si>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</si>
  <si>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</si>
  <si>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</si>
  <si>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</si>
  <si>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</si>
  <si>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</si>
  <si>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</si>
  <si>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</si>
  <si>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</si>
  <si>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</si>
  <si>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</si>
  <si>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</si>
  <si>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</si>
  <si>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</si>
  <si>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</si>
  <si>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</si>
  <si>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</si>
  <si>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</si>
  <si>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</si>
  <si>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</si>
  <si>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</si>
  <si>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</si>
  <si>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</si>
  <si>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</si>
  <si>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</si>
  <si>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</si>
  <si>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</si>
  <si>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</si>
  <si>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</si>
  <si>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</si>
  <si>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</si>
  <si>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</si>
  <si>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</si>
  <si>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</si>
  <si>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</si>
  <si>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</si>
  <si>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</si>
  <si>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</si>
  <si>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</si>
  <si>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</si>
  <si>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</si>
  <si>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</si>
  <si>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</si>
  <si>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</si>
  <si>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</si>
  <si>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</si>
  <si>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</si>
  <si>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</si>
  <si>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</si>
  <si>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</si>
  <si>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</si>
  <si>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</si>
  <si>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</si>
  <si>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</si>
  <si>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</si>
  <si>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</si>
  <si>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</si>
  <si>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</si>
  <si>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</si>
  <si>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</si>
  <si>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</si>
  <si>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</si>
  <si>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</si>
  <si>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</si>
  <si>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</si>
  <si>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</si>
  <si>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</si>
  <si>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</si>
  <si>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</si>
  <si>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</si>
  <si>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</si>
  <si>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</si>
  <si>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</si>
  <si>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</si>
  <si>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</si>
  <si>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</si>
  <si>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</si>
  <si>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</si>
  <si>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</si>
  <si>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</si>
  <si>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</si>
  <si>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</si>
  <si>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</si>
  <si>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</si>
  <si>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</si>
  <si>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</si>
  <si>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</si>
  <si>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</si>
  <si>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</si>
  <si>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</si>
  <si>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</si>
  <si>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</si>
  <si>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</si>
  <si>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</si>
  <si>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</si>
  <si>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</si>
  <si>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</si>
  <si>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</si>
  <si>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</si>
  <si>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</si>
  <si>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</si>
  <si>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</si>
  <si>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</si>
  <si>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</si>
  <si>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</si>
  <si>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</si>
  <si>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</si>
  <si>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</si>
  <si>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</si>
  <si>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</si>
  <si>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</si>
  <si>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</si>
  <si>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</si>
  <si>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</si>
  <si>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</si>
  <si>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</si>
  <si>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</si>
  <si>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</si>
  <si>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</si>
  <si>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</si>
  <si>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</si>
  <si>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</si>
  <si>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</si>
  <si>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</si>
  <si>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</si>
  <si>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</si>
  <si>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</si>
  <si>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</si>
  <si>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</si>
  <si>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</si>
  <si>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</si>
  <si>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</si>
  <si>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</si>
  <si>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</si>
  <si>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</si>
  <si>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</si>
  <si>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</si>
  <si>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</si>
  <si>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</si>
  <si>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</si>
  <si>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</si>
  <si>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</si>
  <si>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</si>
  <si>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</si>
  <si>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</si>
  <si>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</si>
  <si>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</si>
  <si>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</si>
  <si>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</si>
  <si>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</si>
  <si>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</si>
  <si>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</si>
  <si>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</si>
  <si>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</si>
  <si>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</si>
  <si>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</si>
  <si>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</si>
  <si>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</si>
  <si>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</si>
  <si>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</si>
  <si>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</si>
  <si>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</si>
  <si>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</si>
  <si>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</si>
  <si>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</si>
  <si>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</si>
  <si>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</si>
  <si>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</si>
  <si>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</si>
  <si>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</si>
  <si>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</si>
  <si>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</si>
  <si>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</si>
  <si>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</si>
  <si>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</si>
  <si>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</si>
  <si>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</si>
  <si>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</si>
  <si>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</si>
  <si>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</si>
  <si>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</si>
  <si>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</si>
  <si>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</si>
  <si>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</si>
  <si>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</si>
  <si>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</si>
  <si>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</si>
  <si>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</si>
  <si>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</si>
  <si>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</si>
  <si>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</si>
  <si>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</si>
  <si>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</si>
  <si>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</si>
  <si>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</si>
  <si>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</si>
  <si>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</si>
  <si>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</si>
  <si>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</si>
  <si>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</si>
  <si>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</si>
  <si>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</si>
  <si>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</si>
  <si>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</si>
  <si>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</si>
  <si>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</si>
  <si>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</si>
  <si>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</si>
  <si>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</si>
  <si>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</si>
  <si>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</si>
  <si>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</si>
  <si>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</si>
  <si>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</si>
  <si>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</si>
  <si>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</si>
  <si>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</si>
  <si>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</si>
  <si>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</si>
  <si>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</si>
  <si>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</si>
  <si>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</si>
  <si>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</si>
  <si>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</si>
  <si>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</si>
  <si>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</si>
  <si>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</si>
  <si>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</si>
  <si>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</si>
  <si>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</si>
  <si>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</si>
  <si>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</si>
  <si>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</si>
  <si>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</si>
  <si>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</si>
  <si>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</si>
  <si>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</si>
  <si>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</si>
  <si>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</si>
  <si>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</si>
  <si>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</si>
  <si>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</si>
  <si>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</si>
  <si>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</si>
  <si>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</si>
  <si>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</si>
  <si>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</si>
  <si>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</si>
  <si>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</si>
  <si>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</si>
  <si>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</si>
  <si>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</si>
  <si>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</si>
  <si>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</si>
  <si>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</si>
  <si>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</si>
  <si>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</si>
  <si>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</si>
  <si>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</si>
  <si>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</si>
  <si>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</si>
  <si>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</si>
  <si>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</si>
  <si>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</si>
  <si>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</si>
  <si>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</si>
  <si>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</si>
  <si>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</si>
  <si>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</si>
  <si>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</si>
  <si>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</si>
  <si>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</si>
  <si>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</si>
  <si>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</si>
  <si>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</si>
  <si>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</si>
  <si>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</si>
  <si>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</si>
  <si>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</si>
  <si>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</si>
  <si>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</si>
  <si>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</si>
  <si>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</si>
  <si>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</si>
  <si>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</si>
  <si>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</si>
  <si>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</si>
  <si>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</si>
  <si>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</si>
  <si>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</si>
  <si>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</si>
  <si>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</si>
  <si>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</si>
  <si>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</si>
  <si>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</si>
  <si>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</si>
  <si>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</si>
  <si>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</si>
  <si>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</si>
  <si>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</si>
  <si>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</si>
  <si>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</si>
  <si>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</si>
  <si>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</si>
  <si>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</si>
  <si>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</si>
  <si>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</si>
  <si>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</si>
  <si>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</si>
  <si>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</si>
  <si>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</si>
  <si>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</si>
  <si>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</si>
  <si>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</si>
  <si>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</si>
  <si>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</si>
  <si>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</si>
  <si>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</si>
  <si>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</si>
  <si>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</si>
  <si>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</si>
  <si>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</si>
  <si>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</si>
  <si>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</si>
  <si>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</si>
  <si>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</si>
  <si>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</si>
  <si>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</si>
  <si>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</si>
  <si>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</si>
  <si>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</si>
  <si>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</si>
  <si>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</si>
  <si>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</si>
  <si>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</si>
  <si>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</si>
  <si>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</si>
  <si>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</si>
  <si>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</si>
  <si>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</si>
  <si>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</si>
  <si>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</si>
  <si>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</si>
  <si>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</si>
  <si>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</si>
  <si>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</si>
  <si>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</si>
  <si>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</si>
  <si>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</si>
  <si>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</si>
  <si>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</si>
  <si>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</si>
  <si>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</si>
  <si>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</si>
  <si>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</si>
  <si>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</si>
  <si>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</si>
  <si>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</si>
  <si>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</si>
  <si>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</si>
  <si>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</si>
  <si>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</si>
  <si>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</si>
  <si>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</si>
  <si>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</si>
  <si>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</si>
  <si>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</si>
  <si>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</si>
  <si>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</si>
  <si>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</si>
  <si>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</si>
  <si>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</si>
  <si>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</si>
  <si>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</si>
  <si>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</si>
  <si>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</si>
  <si>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</si>
  <si>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</si>
  <si>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</si>
  <si>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</si>
  <si>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</si>
  <si>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</si>
  <si>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</si>
  <si>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</si>
  <si>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</si>
  <si>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</si>
  <si>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</si>
  <si>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</si>
  <si>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</si>
  <si>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</si>
  <si>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</si>
  <si>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</si>
  <si>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</si>
  <si>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</si>
  <si>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</si>
  <si>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</si>
  <si>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</si>
  <si>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</si>
  <si>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</si>
  <si>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</si>
  <si>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</si>
  <si>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</si>
  <si>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</si>
  <si>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</si>
  <si>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</si>
  <si>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</si>
  <si>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</si>
  <si>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</si>
  <si>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</si>
  <si>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</si>
  <si>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</si>
  <si>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</si>
  <si>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</si>
  <si>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</si>
  <si>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</si>
  <si>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</si>
  <si>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</si>
  <si>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</si>
  <si>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</si>
  <si>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</si>
  <si>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</si>
  <si>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</si>
  <si>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</si>
  <si>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</si>
  <si>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</si>
  <si>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</si>
  <si>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</si>
  <si>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</si>
  <si>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</si>
  <si>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</si>
  <si>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</si>
  <si>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</si>
  <si>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</si>
  <si>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</si>
  <si>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</si>
  <si>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</si>
  <si>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</si>
  <si>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</si>
  <si>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</si>
  <si>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</si>
  <si>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</si>
  <si>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</si>
  <si>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</si>
  <si>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</si>
  <si>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</si>
  <si>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</si>
  <si>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</si>
  <si>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</si>
  <si>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</si>
  <si>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</si>
  <si>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</si>
  <si>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</si>
  <si>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</si>
  <si>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</si>
  <si>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</si>
  <si>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</si>
  <si>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</si>
  <si>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</si>
  <si>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</si>
  <si>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</si>
  <si>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</si>
  <si>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</si>
  <si>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</si>
  <si>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</si>
  <si>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</si>
  <si>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</si>
  <si>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</si>
  <si>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</si>
  <si>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</si>
  <si>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</si>
  <si>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</si>
  <si>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</si>
  <si>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</si>
  <si>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</si>
  <si>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</si>
  <si>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</si>
  <si>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</si>
  <si>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</si>
  <si>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</si>
  <si>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</si>
  <si>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</si>
  <si>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</si>
  <si>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</si>
  <si>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</si>
  <si>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</si>
  <si>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</si>
  <si>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</si>
  <si>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</si>
  <si>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</si>
  <si>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</si>
  <si>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</si>
  <si>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</si>
  <si>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</si>
  <si>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</si>
  <si>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</si>
  <si>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</si>
  <si>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</si>
  <si>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</si>
  <si>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</si>
  <si>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</si>
  <si>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</si>
  <si>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</si>
  <si>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</si>
  <si>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</si>
  <si>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</si>
  <si>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</si>
  <si>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</si>
  <si>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</si>
  <si>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</si>
  <si>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</si>
  <si>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</si>
  <si>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</si>
  <si>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</si>
  <si>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</si>
  <si>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</si>
  <si>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</si>
  <si>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</si>
  <si>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</si>
  <si>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</si>
  <si>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</si>
  <si>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</si>
  <si>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</si>
  <si>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</si>
  <si>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</si>
  <si>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</si>
  <si>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</si>
  <si>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</si>
  <si>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</si>
  <si>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</si>
  <si>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</si>
  <si>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</si>
  <si>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</si>
  <si>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</si>
  <si>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</si>
  <si>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</si>
  <si>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</si>
  <si>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</si>
  <si>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</si>
  <si>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</si>
  <si>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</si>
  <si>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</si>
  <si>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</si>
  <si>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</si>
  <si>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</si>
  <si>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</si>
  <si>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</si>
  <si>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</si>
  <si>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</si>
  <si>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</si>
  <si>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</si>
  <si>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</si>
  <si>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</si>
  <si>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</si>
  <si>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</si>
  <si>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</si>
  <si>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</si>
  <si>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</si>
  <si>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</si>
  <si>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</si>
  <si>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</si>
  <si>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</si>
  <si>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</si>
  <si>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</si>
  <si>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</si>
  <si>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</si>
  <si>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</si>
  <si>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</si>
  <si>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</si>
  <si>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</si>
  <si>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</si>
  <si>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</si>
  <si>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</si>
  <si>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</si>
  <si>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</si>
  <si>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</si>
  <si>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</si>
  <si>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</si>
  <si>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</si>
  <si>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</si>
  <si>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</si>
  <si>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</si>
  <si>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</si>
  <si>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</si>
  <si>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</si>
  <si>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</si>
  <si>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</si>
  <si>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</si>
  <si>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</si>
  <si>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</si>
  <si>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</si>
  <si>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</si>
  <si>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</si>
  <si>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</si>
  <si>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</si>
  <si>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</si>
  <si>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</si>
  <si>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</si>
  <si>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</si>
  <si>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</si>
  <si>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</si>
  <si>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</si>
  <si>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</si>
  <si>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</si>
  <si>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</si>
  <si>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</si>
  <si>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</si>
  <si>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</si>
  <si>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</si>
  <si>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</si>
  <si>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</si>
  <si>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</si>
  <si>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</si>
  <si>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</si>
  <si>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</si>
  <si>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</si>
  <si>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</si>
  <si>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</si>
  <si>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</si>
  <si>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</si>
  <si>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</si>
  <si>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</si>
  <si>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</si>
  <si>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</si>
  <si>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</si>
  <si>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</si>
  <si>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</si>
  <si>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</si>
  <si>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</si>
  <si>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</si>
  <si>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</si>
  <si>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</si>
  <si>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</si>
  <si>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</si>
  <si>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</si>
  <si>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</si>
  <si>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</si>
  <si>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</si>
  <si>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</si>
  <si>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</si>
  <si>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</si>
  <si>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</si>
  <si>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</si>
  <si>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</si>
  <si>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</si>
  <si>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</si>
  <si>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</si>
  <si>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</si>
  <si>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</si>
  <si>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</si>
  <si>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</si>
  <si>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</si>
  <si>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</si>
  <si>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</si>
  <si>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</si>
  <si>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</si>
  <si>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</si>
  <si>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</si>
  <si>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</si>
  <si>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</si>
  <si>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</si>
  <si>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</si>
  <si>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</si>
  <si>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</si>
  <si>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</si>
  <si>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</si>
  <si>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</si>
  <si>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</si>
  <si>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</si>
  <si>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</si>
  <si>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</si>
  <si>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</si>
  <si>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</si>
  <si>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</si>
  <si>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</si>
  <si>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</si>
  <si>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</si>
  <si>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</si>
  <si>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</si>
  <si>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</si>
  <si>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</si>
  <si>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</si>
  <si>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</si>
  <si>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</si>
  <si>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</si>
  <si>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</si>
  <si>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</si>
  <si>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</si>
  <si>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</si>
  <si>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</si>
  <si>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</si>
  <si>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</si>
  <si>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</si>
  <si>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</si>
  <si>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</si>
  <si>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</si>
  <si>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</si>
  <si>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</si>
  <si>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</si>
  <si>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</si>
  <si>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</si>
  <si>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</si>
  <si>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</si>
  <si>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</si>
  <si>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</si>
  <si>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</si>
  <si>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</si>
  <si>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</si>
  <si>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</si>
  <si>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</si>
  <si>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</si>
  <si>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</si>
  <si>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</si>
  <si>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</si>
  <si>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</si>
  <si>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</si>
  <si>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</si>
  <si>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</si>
  <si>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</si>
  <si>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</si>
  <si>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</si>
  <si>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</si>
  <si>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</si>
  <si>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</si>
  <si>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</si>
  <si>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</si>
  <si>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</si>
  <si>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</si>
  <si>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</si>
  <si>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</si>
  <si>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</si>
  <si>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</si>
  <si>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</si>
  <si>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</si>
  <si>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</si>
  <si>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</si>
  <si>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</si>
  <si>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</si>
  <si>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</si>
  <si>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</si>
  <si>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</si>
  <si>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</si>
  <si>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</si>
  <si>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</si>
  <si>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</si>
  <si>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</si>
  <si>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</si>
  <si>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</si>
  <si>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</si>
  <si>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</si>
  <si>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</si>
  <si>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</si>
  <si>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</si>
  <si>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</si>
  <si>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</si>
  <si>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</si>
  <si>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</si>
  <si>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</si>
  <si>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</si>
  <si>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</si>
  <si>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</si>
  <si>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</si>
  <si>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</si>
  <si>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</si>
  <si>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</si>
  <si>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</si>
  <si>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</si>
  <si>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</si>
  <si>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</si>
  <si>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</si>
  <si>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</si>
  <si>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</si>
  <si>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</si>
  <si>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</si>
  <si>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</si>
  <si>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</si>
  <si>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</si>
  <si>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</si>
  <si>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</si>
  <si>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</si>
  <si>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</si>
  <si>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</si>
  <si>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</si>
  <si>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</si>
  <si>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</si>
  <si>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</si>
  <si>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</si>
  <si>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</si>
  <si>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</si>
  <si>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</si>
  <si>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</si>
  <si>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</si>
  <si>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</si>
  <si>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</si>
  <si>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</si>
  <si>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</si>
  <si>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</si>
  <si>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</si>
  <si>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</si>
  <si>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</si>
  <si>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</si>
  <si>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</si>
  <si>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</si>
  <si>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</si>
  <si>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</si>
  <si>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</si>
  <si>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</si>
  <si>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</si>
  <si>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</si>
  <si>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</si>
  <si>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</si>
  <si>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</si>
  <si>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</si>
  <si>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</si>
  <si>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</si>
  <si>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</si>
  <si>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</si>
  <si>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</si>
  <si>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</si>
  <si>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</si>
  <si>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</si>
  <si>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</si>
  <si>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</si>
  <si>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</si>
  <si>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</si>
  <si>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</si>
  <si>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</si>
  <si>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</si>
  <si>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</si>
  <si>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</si>
  <si>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</si>
  <si>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</si>
  <si>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</si>
  <si>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</si>
  <si>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</si>
  <si>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</si>
  <si>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</si>
  <si>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</si>
  <si>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</si>
  <si>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</si>
  <si>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</si>
  <si>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</si>
  <si>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</si>
  <si>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</si>
  <si>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</si>
  <si>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</si>
  <si>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</si>
  <si>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</si>
  <si>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</si>
  <si>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</si>
  <si>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</si>
  <si>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</si>
  <si>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</si>
  <si>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</si>
  <si>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</si>
  <si>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</si>
  <si>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</si>
  <si>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</si>
  <si>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</si>
  <si>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</si>
  <si>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</si>
  <si>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</si>
  <si>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</si>
  <si>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</si>
  <si>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</si>
  <si>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</si>
  <si>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</si>
  <si>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</si>
  <si>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</si>
  <si>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</si>
  <si>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</si>
  <si>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</si>
  <si>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</si>
  <si>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</si>
  <si>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</si>
  <si>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</si>
  <si>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</si>
  <si>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</si>
  <si>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</si>
  <si>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</si>
  <si>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</si>
  <si>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</si>
  <si>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</si>
  <si>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</si>
  <si>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</si>
  <si>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</si>
  <si>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</si>
  <si>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</si>
  <si>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</si>
  <si>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</si>
  <si>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</si>
  <si>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</si>
  <si>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</si>
  <si>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</si>
  <si>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</si>
  <si>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</si>
  <si>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</si>
  <si>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</si>
  <si>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</si>
  <si>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</si>
  <si>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</si>
  <si>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</si>
  <si>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</si>
  <si>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</si>
  <si>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</si>
  <si>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</si>
  <si>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</si>
  <si>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</si>
  <si>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</si>
  <si>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</si>
  <si>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</si>
  <si>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</si>
  <si>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</si>
  <si>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</si>
  <si>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</si>
  <si>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</si>
  <si>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</si>
  <si>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</si>
  <si>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</si>
  <si>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</si>
  <si>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</si>
  <si>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</si>
  <si>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</si>
  <si>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</si>
  <si>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</si>
  <si>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</si>
  <si>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</si>
  <si>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</si>
  <si>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</si>
  <si>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</si>
  <si>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</si>
  <si>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</si>
  <si>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</si>
  <si>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</si>
  <si>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</si>
  <si>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</si>
  <si>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</si>
  <si>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</si>
  <si>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</si>
  <si>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</si>
  <si>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</si>
  <si>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</si>
  <si>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</si>
  <si>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</si>
  <si>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</si>
  <si>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</si>
  <si>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</si>
  <si>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</si>
  <si>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</si>
  <si>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</si>
  <si>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</si>
  <si>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</si>
  <si>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</si>
  <si>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</si>
  <si>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</si>
  <si>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</si>
  <si>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</si>
  <si>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</si>
  <si>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</si>
  <si>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</si>
  <si>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</si>
  <si>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</si>
  <si>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</si>
  <si>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</si>
  <si>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</si>
  <si>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</si>
  <si>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</si>
  <si>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</si>
  <si>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</si>
  <si>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</si>
  <si>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</si>
  <si>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</si>
  <si>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</si>
  <si>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</si>
  <si>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</si>
  <si>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</si>
  <si>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</si>
  <si>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</si>
  <si>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</si>
  <si>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</si>
  <si>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</si>
  <si>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</si>
  <si>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</si>
  <si>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</si>
  <si>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</si>
  <si>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</si>
  <si>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</si>
  <si>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</si>
  <si>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</si>
  <si>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</si>
  <si>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</si>
  <si>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</si>
  <si>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</si>
  <si>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</si>
  <si>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</si>
  <si>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</si>
  <si>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</si>
  <si>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</si>
  <si>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</si>
  <si>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</si>
  <si>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</si>
  <si>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</si>
  <si>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</si>
  <si>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</si>
  <si>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</si>
  <si>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</si>
  <si>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</si>
  <si>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</si>
  <si>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</si>
  <si>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</si>
  <si>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</si>
  <si>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</si>
  <si>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</si>
  <si>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</si>
  <si>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</si>
  <si>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</si>
  <si>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</si>
  <si>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</si>
  <si>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</si>
  <si>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</si>
  <si>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</si>
  <si>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</si>
  <si>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</si>
  <si>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</si>
  <si>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</si>
  <si>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</si>
  <si>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</si>
  <si>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</si>
  <si>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</si>
  <si>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</si>
  <si>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</si>
  <si>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</si>
  <si>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</si>
  <si>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</si>
  <si>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</si>
  <si>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</si>
  <si>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</si>
  <si>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</si>
  <si>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</si>
  <si>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</si>
  <si>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</si>
  <si>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</si>
  <si>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</si>
  <si>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</si>
  <si>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</si>
  <si>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</si>
  <si>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</si>
  <si>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</si>
  <si>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</si>
  <si>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</si>
  <si>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</si>
  <si>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</si>
  <si>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</si>
  <si>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</si>
  <si>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</si>
  <si>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</si>
  <si>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</si>
  <si>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</si>
  <si>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</si>
  <si>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</si>
  <si>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</si>
  <si>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</si>
  <si>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</si>
  <si>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</si>
  <si>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</si>
  <si>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</si>
  <si>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</si>
  <si>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</si>
  <si>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</si>
  <si>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</si>
  <si>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</si>
  <si>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</si>
  <si>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</si>
  <si>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</si>
  <si>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</si>
  <si>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</si>
  <si>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</si>
  <si>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</si>
  <si>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</si>
  <si>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</si>
  <si>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</si>
  <si>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</si>
  <si>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</si>
  <si>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</si>
  <si>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</si>
  <si>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</si>
  <si>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</si>
  <si>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</si>
  <si>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</si>
  <si>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</si>
  <si>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</si>
  <si>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</si>
  <si>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</si>
  <si>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</si>
  <si>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</si>
  <si>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</si>
  <si>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</si>
  <si>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</si>
  <si>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</si>
  <si>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</si>
  <si>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</si>
  <si>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</si>
  <si>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</si>
  <si>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</si>
  <si>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</si>
  <si>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</si>
  <si>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</si>
  <si>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</si>
  <si>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</si>
  <si>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</si>
  <si>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</si>
  <si>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</si>
  <si>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</si>
  <si>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</si>
  <si>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</si>
  <si>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</si>
  <si>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</si>
  <si>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</si>
  <si>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</si>
  <si>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</si>
  <si>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</si>
  <si>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</si>
  <si>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</si>
  <si>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</si>
  <si>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</si>
  <si>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</si>
  <si>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</si>
  <si>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</si>
  <si>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</si>
  <si>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</si>
  <si>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</si>
  <si>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</si>
  <si>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</si>
  <si>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</si>
  <si>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</si>
  <si>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</si>
  <si>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</si>
  <si>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</si>
  <si>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</si>
  <si>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</si>
  <si>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</si>
  <si>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</si>
  <si>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</si>
  <si>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</si>
  <si>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</si>
  <si>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</si>
  <si>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</si>
  <si>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</si>
  <si>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</si>
  <si>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</si>
  <si>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</si>
  <si>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</si>
  <si>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</si>
  <si>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</si>
  <si>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</si>
  <si>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</si>
  <si>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</si>
  <si>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</si>
  <si>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</si>
  <si>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</si>
  <si>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</si>
  <si>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</si>
  <si>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</si>
  <si>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</si>
  <si>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</si>
  <si>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</si>
  <si>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</si>
  <si>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</si>
  <si>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</si>
  <si>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</si>
  <si>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</si>
  <si>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</si>
  <si>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</si>
  <si>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</si>
  <si>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</si>
  <si>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</si>
  <si>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</si>
  <si>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</si>
  <si>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</si>
  <si>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</si>
  <si>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</si>
  <si>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</si>
  <si>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</si>
  <si>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</si>
  <si>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</si>
  <si>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</si>
  <si>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</si>
  <si>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</si>
  <si>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</si>
  <si>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</si>
  <si>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</si>
  <si>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</si>
  <si>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</si>
  <si>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</si>
  <si>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</si>
  <si>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</si>
  <si>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</si>
  <si>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</si>
  <si>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</si>
  <si>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</si>
  <si>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</si>
  <si>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</si>
  <si>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</si>
  <si>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</si>
  <si>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</si>
  <si>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</si>
  <si>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</si>
  <si>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</si>
  <si>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</si>
  <si>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</si>
  <si>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</si>
  <si>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</si>
  <si>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</si>
  <si>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</si>
  <si>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</si>
  <si>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</si>
  <si>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</si>
  <si>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</si>
  <si>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</si>
  <si>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</si>
  <si>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</si>
  <si>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</si>
  <si>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</si>
  <si>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</si>
  <si>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</si>
  <si>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</si>
  <si>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</si>
  <si>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</si>
  <si>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</si>
  <si>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</si>
  <si>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</si>
  <si>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</si>
  <si>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</si>
  <si>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</si>
  <si>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</si>
  <si>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</si>
  <si>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</si>
  <si>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</si>
  <si>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</si>
  <si>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</si>
  <si>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</si>
  <si>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</si>
  <si>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</si>
  <si>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</si>
  <si>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</si>
  <si>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</si>
  <si>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</si>
  <si>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</si>
  <si>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</si>
  <si>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</si>
  <si>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</si>
  <si>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</si>
  <si>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</si>
  <si>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</si>
  <si>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</si>
  <si>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</si>
  <si>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</si>
  <si>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</si>
  <si>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</si>
  <si>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</si>
  <si>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</si>
  <si>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</si>
  <si>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</si>
  <si>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</si>
  <si>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</si>
  <si>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</si>
  <si>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</si>
  <si>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</si>
  <si>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</si>
  <si>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</si>
  <si>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</si>
  <si>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</si>
  <si>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</si>
  <si>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</si>
  <si>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</si>
  <si>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</si>
  <si>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</si>
  <si>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</si>
  <si>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</si>
  <si>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</si>
  <si>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</si>
  <si>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</si>
  <si>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</si>
  <si>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</si>
  <si>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</si>
  <si>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</si>
  <si>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</si>
  <si>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</si>
  <si>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</si>
  <si>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</si>
  <si>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</si>
  <si>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</si>
  <si>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</si>
  <si>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</si>
  <si>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</si>
  <si>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</si>
  <si>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</si>
  <si>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</si>
  <si>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</si>
  <si>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</si>
  <si>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</si>
  <si>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</si>
  <si>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</si>
  <si>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</si>
  <si>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</si>
  <si>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</si>
  <si>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</si>
  <si>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</si>
  <si>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</si>
  <si>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</si>
  <si>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</si>
  <si>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</si>
  <si>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</si>
  <si>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</si>
  <si>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</si>
  <si>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</si>
  <si>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</si>
  <si>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</si>
  <si>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</si>
  <si>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</si>
  <si>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</si>
  <si>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</si>
  <si>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</si>
  <si>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</si>
  <si>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</si>
  <si>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</si>
  <si>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</si>
  <si>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</si>
  <si>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</si>
  <si>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</si>
  <si>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</si>
  <si>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</si>
  <si>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</si>
  <si>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</si>
  <si>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</si>
  <si>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</si>
  <si>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</si>
  <si>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</si>
  <si>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</si>
  <si>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</si>
  <si>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</si>
  <si>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</si>
  <si>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</si>
  <si>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</si>
  <si>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</si>
  <si>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</si>
  <si>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</si>
  <si>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</si>
  <si>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</si>
  <si>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</si>
  <si>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</si>
  <si>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</si>
  <si>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</si>
  <si>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</si>
  <si>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</si>
  <si>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</si>
  <si>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</si>
  <si>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</si>
  <si>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</si>
  <si>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</si>
  <si>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</si>
  <si>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</si>
  <si>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</si>
  <si>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</si>
  <si>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</si>
  <si>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</si>
  <si>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</si>
  <si>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</si>
  <si>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</si>
  <si>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</si>
  <si>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</si>
  <si>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</si>
  <si>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</si>
  <si>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</si>
  <si>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</si>
  <si>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</si>
  <si>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</si>
  <si>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</si>
  <si>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</si>
  <si>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</si>
  <si>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</si>
  <si>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</si>
  <si>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</si>
  <si>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</si>
  <si>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</si>
  <si>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</si>
  <si>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</si>
  <si>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</si>
  <si>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</si>
  <si>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</si>
  <si>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</si>
  <si>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</si>
  <si>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</si>
  <si>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</si>
  <si>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</si>
  <si>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</si>
  <si>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</si>
  <si>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</si>
  <si>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</si>
  <si>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</si>
  <si>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</si>
  <si>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</si>
  <si>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</si>
  <si>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</si>
  <si>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</si>
  <si>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</si>
  <si>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</si>
  <si>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</si>
  <si>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</si>
  <si>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</si>
  <si>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</si>
  <si>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</si>
  <si>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</si>
  <si>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</si>
  <si>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</si>
  <si>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</si>
  <si>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</si>
  <si>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</si>
  <si>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</si>
  <si>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</si>
  <si>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</si>
  <si>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</si>
  <si>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</si>
  <si>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</si>
  <si>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</si>
  <si>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</si>
  <si>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</si>
  <si>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</si>
  <si>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</si>
  <si>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</si>
  <si>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</si>
  <si>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</si>
  <si>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</si>
  <si>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</si>
  <si>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</si>
  <si>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</si>
  <si>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</si>
  <si>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</si>
  <si>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</si>
  <si>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</si>
  <si>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</si>
  <si>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</si>
  <si>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</si>
  <si>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</si>
  <si>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</si>
  <si>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</si>
  <si>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</si>
  <si>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</si>
  <si>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</si>
  <si>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</si>
  <si>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</si>
  <si>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</si>
  <si>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</si>
  <si>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</si>
  <si>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</si>
  <si>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</si>
  <si>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</si>
  <si>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</si>
  <si>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</si>
  <si>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</si>
  <si>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</si>
  <si>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</si>
  <si>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</si>
  <si>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</si>
  <si>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</si>
  <si>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</si>
  <si>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</si>
  <si>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</si>
  <si>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</si>
  <si>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</si>
  <si>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</si>
  <si>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</si>
  <si>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</si>
  <si>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</si>
  <si>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</si>
  <si>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</si>
  <si>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</si>
  <si>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</si>
  <si>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</si>
  <si>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</si>
  <si>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</si>
  <si>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</si>
  <si>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</si>
  <si>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</si>
  <si>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</si>
  <si>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</si>
  <si>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</si>
  <si>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</si>
  <si>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</si>
  <si>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</si>
  <si>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</si>
  <si>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</si>
  <si>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</si>
  <si>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</si>
  <si>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</si>
  <si>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</si>
  <si>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</si>
  <si>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</si>
  <si>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</si>
  <si>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</si>
  <si>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</si>
  <si>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</si>
  <si>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</si>
  <si>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</si>
  <si>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</si>
  <si>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</si>
  <si>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</si>
  <si>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</si>
  <si>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</si>
  <si>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</si>
  <si>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</si>
  <si>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</si>
  <si>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</si>
  <si>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</si>
  <si>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</si>
  <si>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</si>
  <si>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</si>
  <si>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</si>
  <si>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</si>
  <si>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</si>
  <si>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</si>
  <si>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</si>
  <si>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</si>
  <si>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</si>
  <si>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</si>
  <si>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</si>
  <si>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</si>
  <si>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</si>
  <si>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</si>
  <si>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</si>
  <si>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</si>
  <si>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</si>
  <si>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</si>
  <si>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</si>
  <si>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</si>
  <si>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</si>
  <si>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</si>
  <si>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</si>
  <si>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</si>
  <si>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</si>
  <si>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</si>
  <si>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</si>
  <si>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</si>
  <si>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</si>
  <si>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</si>
  <si>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</si>
  <si>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</si>
  <si>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</si>
  <si>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</si>
  <si>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</si>
  <si>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</si>
  <si>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</si>
  <si>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</si>
  <si>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</si>
  <si>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</si>
  <si>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</si>
  <si>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</si>
  <si>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</si>
  <si>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</si>
  <si>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</si>
  <si>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</si>
  <si>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</si>
  <si>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</si>
  <si>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</si>
  <si>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</si>
  <si>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</si>
  <si>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</si>
  <si>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</si>
  <si>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</si>
  <si>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</si>
  <si>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</si>
  <si>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</si>
  <si>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</si>
  <si>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</si>
  <si>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</si>
  <si>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</si>
  <si>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</si>
  <si>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</si>
  <si>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</si>
  <si>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</si>
  <si>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</si>
  <si>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</si>
  <si>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</si>
  <si>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</si>
  <si>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</si>
  <si>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</si>
  <si>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</si>
  <si>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</si>
  <si>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</si>
  <si>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</si>
  <si>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</si>
  <si>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</si>
  <si>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</si>
  <si>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</si>
  <si>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</si>
  <si>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</si>
  <si>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</si>
  <si>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</si>
  <si>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</si>
  <si>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</si>
  <si>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</si>
  <si>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</si>
  <si>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</si>
  <si>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</si>
  <si>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</si>
  <si>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</si>
  <si>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</si>
  <si>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</si>
  <si>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</si>
  <si>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</si>
  <si>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</si>
  <si>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</si>
  <si>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</si>
  <si>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</si>
  <si>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</si>
  <si>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</si>
  <si>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</si>
  <si>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</si>
  <si>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</si>
  <si>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</si>
  <si>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</si>
  <si>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</si>
  <si>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</si>
  <si>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</si>
  <si>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</si>
  <si>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</si>
  <si>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</si>
  <si>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</si>
  <si>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</si>
  <si>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</si>
  <si>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</si>
  <si>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</si>
  <si>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</si>
  <si>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</si>
  <si>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</si>
  <si>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</si>
  <si>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</si>
  <si>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</si>
  <si>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</si>
  <si>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</si>
  <si>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</si>
  <si>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</si>
  <si>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</si>
  <si>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</si>
  <si>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</si>
  <si>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</si>
  <si>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</si>
  <si>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</si>
  <si>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</si>
  <si>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</si>
  <si>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</si>
  <si>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</si>
  <si>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</si>
  <si>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</si>
  <si>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</si>
  <si>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</si>
  <si>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</si>
  <si>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</si>
  <si>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</si>
  <si>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</si>
  <si>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</si>
  <si>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</si>
  <si>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</si>
  <si>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</si>
  <si>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</si>
  <si>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</si>
  <si>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</si>
  <si>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</si>
  <si>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</si>
  <si>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</si>
  <si>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</si>
  <si>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</si>
  <si>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</si>
  <si>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</si>
  <si>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</si>
  <si>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</si>
  <si>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</si>
  <si>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</si>
  <si>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</si>
  <si>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</si>
  <si>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</si>
  <si>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</si>
  <si>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</si>
  <si>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</si>
  <si>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</si>
  <si>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</si>
  <si>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</si>
  <si>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</si>
  <si>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</si>
  <si>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</si>
  <si>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</si>
  <si>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</si>
  <si>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</si>
  <si>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</si>
  <si>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</si>
  <si>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</si>
  <si>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</si>
  <si>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</si>
  <si>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</si>
  <si>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</si>
  <si>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</si>
  <si>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</si>
  <si>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</si>
  <si>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</si>
  <si>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</si>
  <si>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</si>
  <si>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</si>
  <si>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</si>
  <si>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</si>
  <si>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</si>
  <si>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</si>
  <si>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</si>
  <si>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</si>
  <si>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</si>
  <si>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</si>
  <si>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</si>
  <si>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</si>
  <si>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</si>
  <si>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</si>
  <si>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</si>
  <si>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</si>
  <si>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</si>
  <si>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</si>
  <si>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</si>
  <si>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</si>
  <si>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</si>
  <si>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</si>
  <si>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</si>
  <si>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</si>
  <si>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</si>
  <si>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</si>
  <si>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</si>
  <si>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</si>
  <si>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</si>
  <si>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</si>
  <si>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</si>
  <si>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</si>
  <si>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</si>
  <si>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</si>
  <si>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</si>
  <si>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</si>
  <si>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</si>
  <si>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</si>
  <si>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</si>
  <si>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</si>
  <si>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</si>
  <si>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</si>
  <si>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</si>
  <si>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</si>
  <si>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</si>
  <si>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</si>
  <si>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</si>
  <si>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</si>
  <si>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</si>
  <si>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</si>
  <si>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</si>
  <si>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</si>
  <si>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</si>
  <si>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</si>
  <si>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</si>
  <si>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</si>
  <si>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</si>
  <si>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</si>
  <si>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</si>
  <si>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</si>
  <si>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</si>
  <si>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</si>
  <si>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</si>
  <si>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</si>
  <si>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</si>
  <si>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</si>
  <si>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</si>
  <si>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</si>
  <si>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</si>
  <si>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</si>
  <si>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</si>
  <si>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</si>
  <si>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</si>
  <si>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</si>
  <si>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</si>
  <si>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</si>
  <si>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</si>
  <si>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</si>
  <si>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</si>
  <si>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</si>
  <si>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</si>
  <si>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</si>
  <si>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</si>
  <si>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</si>
  <si>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</si>
  <si>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</si>
  <si>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</si>
  <si>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</si>
  <si>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</si>
  <si>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</si>
  <si>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</si>
  <si>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</si>
  <si>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</si>
  <si>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</si>
  <si>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</si>
  <si>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</si>
  <si>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</si>
  <si>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</si>
  <si>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</si>
  <si>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</si>
  <si>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</si>
  <si>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</si>
  <si>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</si>
  <si>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</si>
  <si>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</si>
  <si>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</si>
  <si>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</si>
  <si>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</si>
  <si>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</si>
  <si>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</si>
  <si>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</si>
  <si>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</si>
  <si>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</si>
  <si>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</si>
  <si>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</si>
  <si>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</si>
  <si>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</si>
  <si>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</si>
  <si>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</si>
  <si>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</si>
  <si>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</si>
  <si>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</si>
  <si>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</si>
  <si>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</si>
  <si>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</si>
  <si>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</si>
  <si>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</si>
  <si>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</si>
  <si>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</si>
  <si>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</si>
  <si>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</si>
  <si>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</si>
  <si>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</si>
  <si>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</si>
  <si>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</si>
  <si>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</si>
  <si>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</si>
  <si>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</si>
  <si>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</si>
  <si>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</si>
  <si>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</si>
  <si>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</si>
  <si>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</si>
  <si>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</si>
  <si>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</si>
  <si>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</si>
  <si>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</si>
  <si>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</si>
  <si>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</si>
  <si>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</si>
  <si>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</si>
  <si>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</si>
  <si>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</si>
  <si>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</si>
  <si>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</si>
  <si>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</si>
  <si>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</si>
  <si>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</si>
  <si>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</si>
  <si>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</si>
  <si>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</si>
  <si>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</si>
  <si>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</si>
  <si>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</si>
  <si>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</si>
  <si>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</si>
  <si>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</si>
  <si>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</si>
  <si>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</si>
  <si>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</si>
  <si>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</si>
  <si>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</si>
  <si>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</si>
  <si>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</si>
  <si>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</si>
  <si>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</si>
  <si>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</si>
  <si>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</si>
  <si>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</si>
  <si>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</si>
  <si>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</si>
  <si>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</si>
  <si>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</si>
  <si>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</si>
  <si>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</si>
  <si>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</si>
  <si>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</si>
  <si>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</si>
  <si>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</si>
  <si>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</si>
  <si>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</si>
  <si>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</si>
  <si>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</si>
  <si>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</si>
  <si>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</si>
  <si>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</si>
  <si>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</si>
  <si>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</si>
  <si>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</si>
  <si>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</si>
  <si>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</si>
  <si>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</si>
  <si>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</si>
  <si>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</si>
  <si>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</si>
  <si>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</si>
  <si>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</si>
  <si>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</si>
  <si>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</si>
  <si>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</si>
  <si>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</si>
  <si>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</si>
  <si>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</si>
  <si>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</si>
  <si>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</si>
  <si>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</si>
  <si>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</si>
  <si>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</si>
  <si>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</si>
  <si>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</si>
  <si>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</si>
  <si>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</si>
  <si>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</si>
  <si>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</si>
  <si>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</si>
  <si>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</si>
  <si>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</si>
  <si>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</si>
  <si>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</si>
  <si>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</si>
  <si>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</si>
  <si>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</si>
  <si>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</si>
  <si>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</si>
  <si>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</si>
  <si>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</si>
  <si>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</si>
  <si>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</si>
  <si>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</si>
  <si>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</si>
  <si>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</si>
  <si>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</si>
  <si>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</si>
  <si>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</si>
  <si>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</si>
  <si>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</si>
  <si>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</si>
  <si>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</si>
  <si>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</si>
  <si>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</si>
  <si>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</si>
  <si>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</si>
  <si>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</si>
  <si>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</si>
  <si>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</si>
  <si>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</si>
  <si>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</si>
  <si>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</si>
  <si>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</si>
  <si>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</si>
  <si>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</si>
  <si>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</si>
  <si>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</si>
  <si>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</si>
  <si>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</si>
  <si>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</si>
  <si>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</si>
  <si>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</si>
  <si>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</si>
  <si>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</si>
  <si>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</si>
  <si>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</si>
  <si>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</si>
  <si>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</si>
  <si>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</si>
  <si>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</si>
  <si>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</si>
  <si>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</si>
  <si>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</si>
  <si>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</si>
  <si>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</si>
  <si>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</si>
  <si>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</si>
  <si>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</si>
  <si>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</si>
  <si>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</si>
  <si>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</si>
  <si>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</si>
  <si>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</si>
  <si>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</si>
  <si>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</si>
  <si>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</si>
  <si>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</si>
  <si>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</si>
  <si>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</si>
  <si>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</si>
  <si>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</si>
  <si>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</si>
  <si>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</si>
  <si>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</si>
  <si>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</si>
  <si>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</si>
  <si>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</si>
  <si>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</si>
  <si>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</si>
  <si>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</si>
  <si>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</si>
  <si>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</si>
  <si>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</si>
  <si>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</si>
  <si>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</si>
  <si>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</si>
  <si>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</si>
  <si>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</si>
  <si>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</si>
  <si>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</si>
  <si>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</si>
  <si>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</si>
  <si>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</si>
  <si>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</si>
  <si>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</si>
  <si>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</si>
  <si>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</si>
  <si>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</si>
  <si>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</si>
  <si>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</si>
  <si>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</si>
  <si>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</si>
  <si>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</si>
  <si>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</si>
  <si>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</si>
  <si>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</si>
  <si>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</si>
  <si>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</si>
  <si>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</si>
  <si>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</si>
  <si>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</si>
  <si>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</si>
  <si>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</si>
  <si>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</si>
  <si>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</si>
  <si>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</si>
  <si>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</si>
  <si>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</si>
  <si>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</si>
  <si>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</si>
  <si>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</si>
  <si>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</si>
  <si>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</si>
  <si>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</si>
  <si>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</si>
  <si>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</si>
  <si>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</si>
  <si>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</si>
  <si>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</si>
  <si>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</si>
  <si>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</si>
  <si>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</si>
  <si>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</si>
  <si>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</si>
  <si>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</si>
  <si>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</si>
  <si>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</si>
  <si>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</si>
  <si>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</si>
  <si>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</si>
  <si>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</si>
  <si>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</si>
  <si>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</si>
  <si>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</si>
  <si>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</si>
  <si>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</si>
  <si>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</si>
  <si>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</si>
  <si>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</si>
  <si>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</si>
  <si>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</si>
  <si>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</si>
  <si>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</si>
  <si>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</si>
  <si>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</si>
  <si>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</si>
  <si>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</si>
  <si>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</si>
  <si>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</si>
  <si>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</si>
  <si>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</si>
  <si>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</si>
  <si>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</si>
  <si>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</si>
  <si>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</si>
  <si>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</si>
  <si>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</si>
  <si>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</si>
  <si>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</si>
  <si>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</si>
  <si>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</si>
  <si>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</si>
  <si>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</si>
  <si>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</si>
  <si>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</si>
  <si>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</si>
  <si>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</si>
  <si>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</si>
  <si>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</si>
  <si>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</si>
  <si>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</si>
  <si>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</si>
  <si>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</si>
  <si>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</si>
  <si>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</si>
  <si>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</si>
  <si>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</si>
  <si>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</si>
  <si>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</si>
  <si>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</si>
  <si>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</si>
  <si>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</si>
  <si>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</si>
  <si>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</si>
  <si>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</si>
  <si>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</si>
  <si>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</si>
  <si>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</si>
  <si>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</si>
  <si>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</si>
  <si>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</si>
  <si>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</si>
  <si>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</si>
  <si>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</si>
  <si>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</si>
  <si>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</si>
  <si>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</si>
  <si>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</si>
  <si>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</si>
  <si>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</si>
  <si>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</si>
  <si>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</si>
  <si>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</si>
  <si>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</si>
  <si>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</si>
  <si>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</si>
  <si>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</si>
  <si>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</si>
  <si>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</si>
  <si>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</si>
  <si>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</si>
  <si>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</si>
  <si>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</si>
  <si>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</si>
  <si>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</si>
  <si>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</si>
  <si>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</si>
  <si>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</si>
  <si>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</si>
  <si>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</si>
  <si>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</si>
  <si>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</si>
  <si>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</si>
  <si>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</si>
  <si>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</si>
  <si>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</si>
  <si>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</si>
  <si>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</si>
  <si>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</si>
  <si>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</si>
  <si>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</si>
  <si>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</si>
  <si>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</si>
  <si>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</si>
  <si>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</si>
  <si>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</si>
  <si>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</si>
  <si>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</si>
  <si>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</si>
  <si>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</si>
  <si>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</si>
  <si>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</si>
  <si>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</si>
  <si>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</si>
  <si>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</si>
  <si>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</si>
  <si>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</si>
  <si>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</si>
  <si>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</si>
  <si>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</si>
  <si>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</si>
  <si>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</si>
  <si>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</si>
  <si>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</si>
  <si>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</si>
  <si>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</si>
  <si>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</si>
  <si>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</si>
  <si>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</si>
  <si>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</si>
  <si>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</si>
  <si>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</si>
  <si>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</si>
  <si>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</si>
  <si>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</si>
  <si>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</si>
  <si>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</si>
  <si>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</si>
  <si>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</si>
  <si>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</si>
  <si>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</si>
  <si>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</si>
  <si>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</si>
  <si>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</si>
  <si>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</si>
  <si>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</si>
  <si>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</si>
  <si>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</si>
  <si>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</si>
  <si>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</si>
  <si>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</si>
  <si>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</si>
  <si>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</si>
  <si>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</si>
  <si>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</si>
  <si>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</si>
  <si>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</si>
  <si>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</si>
  <si>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</si>
  <si>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</si>
  <si>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</si>
  <si>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</si>
  <si>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</si>
  <si>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</si>
  <si>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</si>
  <si>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</si>
  <si>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</si>
  <si>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</si>
  <si>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</si>
  <si>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</si>
  <si>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</si>
  <si>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</si>
  <si>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</si>
  <si>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</si>
  <si>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</si>
  <si>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</si>
  <si>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</si>
  <si>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</si>
  <si>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</si>
  <si>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</si>
  <si>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</si>
  <si>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</si>
  <si>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</si>
  <si>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</si>
  <si>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</si>
  <si>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</si>
  <si>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</si>
  <si>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</si>
  <si>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</si>
  <si>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</si>
  <si>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</si>
  <si>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</si>
  <si>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</si>
  <si>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</si>
  <si>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</si>
  <si>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</si>
  <si>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</si>
  <si>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</si>
  <si>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</si>
  <si>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</si>
  <si>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</si>
  <si>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</si>
  <si>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</si>
  <si>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</si>
  <si>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</si>
  <si>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</si>
  <si>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</si>
  <si>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</si>
  <si>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</si>
  <si>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</si>
  <si>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</si>
  <si>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</si>
  <si>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</si>
  <si>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</si>
  <si>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</si>
  <si>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</si>
  <si>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</si>
  <si>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</si>
  <si>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</si>
  <si>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</si>
  <si>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</si>
  <si>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</si>
  <si>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</si>
  <si>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</si>
  <si>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</si>
  <si>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</si>
  <si>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</si>
  <si>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</si>
  <si>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</si>
  <si>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</si>
  <si>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</si>
  <si>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</si>
  <si>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</si>
  <si>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</si>
  <si>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</si>
  <si>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</si>
  <si>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</si>
  <si>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</si>
  <si>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</si>
  <si>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</si>
  <si>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</si>
  <si>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</si>
  <si>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</si>
  <si>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</si>
  <si>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</si>
  <si>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</si>
  <si>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</si>
  <si>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</si>
  <si>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</si>
  <si>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</si>
  <si>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</si>
  <si>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</si>
  <si>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</si>
  <si>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</si>
  <si>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</si>
  <si>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</si>
  <si>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</si>
  <si>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</si>
  <si>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</si>
  <si>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</si>
  <si>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</si>
  <si>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</si>
  <si>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</si>
  <si>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</si>
  <si>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</si>
  <si>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</si>
  <si>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</si>
  <si>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</si>
  <si>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</si>
  <si>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</si>
  <si>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</si>
  <si>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</si>
  <si>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</si>
  <si>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</si>
  <si>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</si>
  <si>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</si>
  <si>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</si>
  <si>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</si>
  <si>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</si>
  <si>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</si>
  <si>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</si>
  <si>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</si>
  <si>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</si>
  <si>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</si>
  <si>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</si>
  <si>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</si>
  <si>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</si>
  <si>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</si>
  <si>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</si>
  <si>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</si>
  <si>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</si>
  <si>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</si>
  <si>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</si>
  <si>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</si>
  <si>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</si>
  <si>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</si>
  <si>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</si>
  <si>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</si>
  <si>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</si>
  <si>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</si>
  <si>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</si>
  <si>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</si>
  <si>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</si>
  <si>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</si>
  <si>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</si>
  <si>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</si>
  <si>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</si>
  <si>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</si>
  <si>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</si>
  <si>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</si>
  <si>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</si>
  <si>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</si>
  <si>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</si>
  <si>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</si>
  <si>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</si>
  <si>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</si>
  <si>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</si>
  <si>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</si>
  <si>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</si>
  <si>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</si>
  <si>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</si>
  <si>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</si>
  <si>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</si>
  <si>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</si>
  <si>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</si>
  <si>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</si>
  <si>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</si>
  <si>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</si>
  <si>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</si>
  <si>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</si>
  <si>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</si>
  <si>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</si>
  <si>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</si>
  <si>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</si>
  <si>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</si>
  <si>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</si>
  <si>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</si>
  <si>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</si>
  <si>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</si>
  <si>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</si>
  <si>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</si>
  <si>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</si>
  <si>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</si>
  <si>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</si>
  <si>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</si>
  <si>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</si>
  <si>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</si>
  <si>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</si>
  <si>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</si>
  <si>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</si>
  <si>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</si>
  <si>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</si>
  <si>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</si>
  <si>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</si>
  <si>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</si>
  <si>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</si>
  <si>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</si>
  <si>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</si>
  <si>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</si>
  <si>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</si>
  <si>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</si>
  <si>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</si>
  <si>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</si>
  <si>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</si>
  <si>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</si>
  <si>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</si>
  <si>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</si>
  <si>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</si>
  <si>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</si>
  <si>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</si>
  <si>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</si>
  <si>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</si>
  <si>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</si>
  <si>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</si>
  <si>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</si>
  <si>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</si>
  <si>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</si>
  <si>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</si>
  <si>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</si>
  <si>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</si>
  <si>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</si>
  <si>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</si>
  <si>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</si>
  <si>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</si>
  <si>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</si>
  <si>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</si>
  <si>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</si>
  <si>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</si>
  <si>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</si>
  <si>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</si>
  <si>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</si>
  <si>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</si>
  <si>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</si>
  <si>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</si>
  <si>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</si>
  <si>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</si>
  <si>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</si>
  <si>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</si>
  <si>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</si>
  <si>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</si>
  <si>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</si>
  <si>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</si>
  <si>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</si>
  <si>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</si>
  <si>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</si>
  <si>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</si>
  <si>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</si>
  <si>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</si>
  <si>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</si>
  <si>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</si>
  <si>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</si>
  <si>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</si>
  <si>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</si>
  <si>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</si>
  <si>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</si>
  <si>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</si>
  <si>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</si>
  <si>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</si>
  <si>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</si>
  <si>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</si>
  <si>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</si>
  <si>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</si>
  <si>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</si>
  <si>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</si>
  <si>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</si>
  <si>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</si>
  <si>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</si>
  <si>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</si>
  <si>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</si>
  <si>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</si>
  <si>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</si>
  <si>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</si>
  <si>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</si>
  <si>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</si>
  <si>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</si>
  <si>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</si>
  <si>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</si>
  <si>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</si>
  <si>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</si>
  <si>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</si>
  <si>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</si>
  <si>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</si>
  <si>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</si>
  <si>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</si>
  <si>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</si>
  <si>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</si>
  <si>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</si>
  <si>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</si>
  <si>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</si>
  <si>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</si>
  <si>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</si>
  <si>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</si>
  <si>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</si>
  <si>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</si>
  <si>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</si>
  <si>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</si>
  <si>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</si>
  <si>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</si>
  <si>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</si>
  <si>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</si>
  <si>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</si>
  <si>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</si>
  <si>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</si>
  <si>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</si>
  <si>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</si>
  <si>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</si>
  <si>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</si>
  <si>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</si>
  <si>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</si>
  <si>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</si>
  <si>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</si>
  <si>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</si>
  <si>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</si>
  <si>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</si>
  <si>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</si>
  <si>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</si>
  <si>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</si>
  <si>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</si>
  <si>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</si>
  <si>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</si>
  <si>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</si>
  <si>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</si>
  <si>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</si>
  <si>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</si>
  <si>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</si>
  <si>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</si>
  <si>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</si>
  <si>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</si>
  <si>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</si>
  <si>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</si>
  <si>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</si>
  <si>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</si>
  <si>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</si>
  <si>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</si>
  <si>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</si>
  <si>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</si>
  <si>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</si>
  <si>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</si>
  <si>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</si>
  <si>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</si>
  <si>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</si>
  <si>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</si>
  <si>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</si>
  <si>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</si>
  <si>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</si>
  <si>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</si>
  <si>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</si>
  <si>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</si>
  <si>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</si>
  <si>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</si>
  <si>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</si>
  <si>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</si>
  <si>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</si>
  <si>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</si>
  <si>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</si>
  <si>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</si>
  <si>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</si>
  <si>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</si>
  <si>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</si>
  <si>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</si>
  <si>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</si>
  <si>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</si>
  <si>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</si>
  <si>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</si>
  <si>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</si>
  <si>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</si>
  <si>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</si>
  <si>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</si>
  <si>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</si>
  <si>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</si>
  <si>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</si>
  <si>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</si>
  <si>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</si>
  <si>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</si>
  <si>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</si>
  <si>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</si>
  <si>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</si>
  <si>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</si>
  <si>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</si>
  <si>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</si>
  <si>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</si>
  <si>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</si>
  <si>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</si>
  <si>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</si>
  <si>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</si>
  <si>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</si>
  <si>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</si>
  <si>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</si>
  <si>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</si>
  <si>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</si>
  <si>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</si>
  <si>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</si>
  <si>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</si>
  <si>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</si>
  <si>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</si>
  <si>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</si>
  <si>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</si>
  <si>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</si>
  <si>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</si>
  <si>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</si>
  <si>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</si>
  <si>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</si>
  <si>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</si>
  <si>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</si>
  <si>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</si>
  <si>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</si>
  <si>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</si>
  <si>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</si>
  <si>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</si>
  <si>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</si>
  <si>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</si>
  <si>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</si>
  <si>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</si>
  <si>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</si>
  <si>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</si>
  <si>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</si>
  <si>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</si>
  <si>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</si>
  <si>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</si>
  <si>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</si>
  <si>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</si>
  <si>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</si>
  <si>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</si>
  <si>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</si>
  <si>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</si>
  <si>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</si>
  <si>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</si>
  <si>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</si>
  <si>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</si>
  <si>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</si>
  <si>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</si>
  <si>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</si>
  <si>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</si>
  <si>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</si>
  <si>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</si>
  <si>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</si>
  <si>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</si>
  <si>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</si>
  <si>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</si>
  <si>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</si>
  <si>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</si>
  <si>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</si>
  <si>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</si>
  <si>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</si>
  <si>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</si>
  <si>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</si>
  <si>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</si>
  <si>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</si>
  <si>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</si>
  <si>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</si>
  <si>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</si>
  <si>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</si>
  <si>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</si>
  <si>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</si>
  <si>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</si>
  <si>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</si>
  <si>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</si>
  <si>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</si>
  <si>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</si>
  <si>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</si>
  <si>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</si>
  <si>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</si>
  <si>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</si>
  <si>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</si>
  <si>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</si>
  <si>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</si>
  <si>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</si>
  <si>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</si>
  <si>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</si>
  <si>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</si>
  <si>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</si>
  <si>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</si>
  <si>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</si>
  <si>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</si>
  <si>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</si>
  <si>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</si>
  <si>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</si>
  <si>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</si>
  <si>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</si>
  <si>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</si>
  <si>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</si>
  <si>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</si>
  <si>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</si>
  <si>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</si>
  <si>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</si>
  <si>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</si>
  <si>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</si>
  <si>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</si>
  <si>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</si>
  <si>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</si>
  <si>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</si>
  <si>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</si>
  <si>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</si>
  <si>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</si>
  <si>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</si>
  <si>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</si>
  <si>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</si>
  <si>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</si>
  <si>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</si>
  <si>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</si>
  <si>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</si>
  <si>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</si>
  <si>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</si>
  <si>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</si>
  <si>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</si>
  <si>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</si>
  <si>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</si>
  <si>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</si>
  <si>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</si>
  <si>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</si>
  <si>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</si>
  <si>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</si>
  <si>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</si>
  <si>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</si>
  <si>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</si>
  <si>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</si>
  <si>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</si>
  <si>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</si>
  <si>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</si>
  <si>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</si>
  <si>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</si>
  <si>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</si>
  <si>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</si>
  <si>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</si>
  <si>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</si>
  <si>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</si>
  <si>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</si>
  <si>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</si>
  <si>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</si>
  <si>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</si>
  <si>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</si>
  <si>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</si>
  <si>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</si>
  <si>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</si>
  <si>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</si>
  <si>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</si>
  <si>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</si>
  <si>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</si>
  <si>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</si>
  <si>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</si>
  <si>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</si>
  <si>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</si>
  <si>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</si>
  <si>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</si>
  <si>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</si>
  <si>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</si>
  <si>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</si>
  <si>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</si>
  <si>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</si>
  <si>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</si>
  <si>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</si>
  <si>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</si>
  <si>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</si>
  <si>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</si>
  <si>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</si>
  <si>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</si>
  <si>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</si>
  <si>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</si>
  <si>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</si>
  <si>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</si>
  <si>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</si>
  <si>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</si>
  <si>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</si>
  <si>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</si>
  <si>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</si>
  <si>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</si>
  <si>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</si>
  <si>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</si>
  <si>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</si>
  <si>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</si>
  <si>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</si>
  <si>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</si>
  <si>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</si>
  <si>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</si>
  <si>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</si>
  <si>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</si>
  <si>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</si>
  <si>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</si>
  <si>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</si>
  <si>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</si>
  <si>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</si>
  <si>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</si>
  <si>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</si>
  <si>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</si>
  <si>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</si>
  <si>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</si>
  <si>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</si>
  <si>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</si>
  <si>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</si>
  <si>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</si>
  <si>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</si>
  <si>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</si>
  <si>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</si>
  <si>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</si>
  <si>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</si>
  <si>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</si>
  <si>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</si>
  <si>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</si>
  <si>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</si>
  <si>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</si>
  <si>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</si>
  <si>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</si>
  <si>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</si>
  <si>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</si>
  <si>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</si>
  <si>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</si>
  <si>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</si>
  <si>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</si>
  <si>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</si>
  <si>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</si>
  <si>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</si>
  <si>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</si>
  <si>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</si>
  <si>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</si>
  <si>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</si>
  <si>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</si>
  <si>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</si>
  <si>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</si>
  <si>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</si>
  <si>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</si>
  <si>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</si>
  <si>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</si>
  <si>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</si>
  <si>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</si>
  <si>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</si>
  <si>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</si>
  <si>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</si>
  <si>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</si>
  <si>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</si>
  <si>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</si>
  <si>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</si>
  <si>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</si>
  <si>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</si>
  <si>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</si>
  <si>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</si>
  <si>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</si>
  <si>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</si>
  <si>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</si>
  <si>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</si>
  <si>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</si>
  <si>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</si>
  <si>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</si>
  <si>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</si>
  <si>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</si>
  <si>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</si>
  <si>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</si>
  <si>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</si>
  <si>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</si>
  <si>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</si>
  <si>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</si>
  <si>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</si>
  <si>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</si>
  <si>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</si>
  <si>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</si>
  <si>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</si>
  <si>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</si>
  <si>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</si>
  <si>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</si>
  <si>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</si>
  <si>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</si>
  <si>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</si>
  <si>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</si>
  <si>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</si>
  <si>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</si>
  <si>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</si>
  <si>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</si>
  <si>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</si>
  <si>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</si>
  <si>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</si>
  <si>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</si>
  <si>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</si>
  <si>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</si>
  <si>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</si>
  <si>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</si>
  <si>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</si>
  <si>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</si>
  <si>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</si>
  <si>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</si>
  <si>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</si>
  <si>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</si>
  <si>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</si>
  <si>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</si>
  <si>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</si>
  <si>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</si>
  <si>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</si>
  <si>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</si>
  <si>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</si>
  <si>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</si>
  <si>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</si>
  <si>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</si>
  <si>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</si>
  <si>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</si>
  <si>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</si>
  <si>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</si>
  <si>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</si>
  <si>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</si>
  <si>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</si>
  <si>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</si>
  <si>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</si>
  <si>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</si>
  <si>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</si>
  <si>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</si>
  <si>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</si>
  <si>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</si>
  <si>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</si>
  <si>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</si>
  <si>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</si>
  <si>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</si>
  <si>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</si>
  <si>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</si>
  <si>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</si>
  <si>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</si>
  <si>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</si>
  <si>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</si>
  <si>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</si>
  <si>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</si>
  <si>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</si>
  <si>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</si>
  <si>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</si>
  <si>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</si>
  <si>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</si>
  <si>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</si>
  <si>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</si>
  <si>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</si>
  <si>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</si>
  <si>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</si>
  <si>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</si>
  <si>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</si>
  <si>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</si>
  <si>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</si>
  <si>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</si>
  <si>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</si>
  <si>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</si>
  <si>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</si>
  <si>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</si>
  <si>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</si>
  <si>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</si>
  <si>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</si>
  <si>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</si>
  <si>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</si>
  <si>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</si>
  <si>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</si>
  <si>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</si>
  <si>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</si>
  <si>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</si>
  <si>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</si>
  <si>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</si>
  <si>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</si>
  <si>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</si>
  <si>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</si>
  <si>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</si>
  <si>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</si>
  <si>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</si>
  <si>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</si>
  <si>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</si>
  <si>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</si>
  <si>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</si>
  <si>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</si>
  <si>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</si>
  <si>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</si>
  <si>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</si>
  <si>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</si>
  <si>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</si>
  <si>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</si>
  <si>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</si>
  <si>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</si>
  <si>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</si>
  <si>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</si>
  <si>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</si>
  <si>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</si>
  <si>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</si>
  <si>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</si>
  <si>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</si>
  <si>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</si>
  <si>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</si>
  <si>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</si>
  <si>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</si>
  <si>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</si>
  <si>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</si>
  <si>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</si>
  <si>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</si>
  <si>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</si>
  <si>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</si>
  <si>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</si>
  <si>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</si>
  <si>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</si>
  <si>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</si>
  <si>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</si>
  <si>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</si>
  <si>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</si>
  <si>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</si>
  <si>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</si>
  <si>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</si>
  <si>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</si>
  <si>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</si>
  <si>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</si>
  <si>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</si>
  <si>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</si>
  <si>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</si>
  <si>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</si>
  <si>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</si>
  <si>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</si>
  <si>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</si>
  <si>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</si>
  <si>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</si>
  <si>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</si>
  <si>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</si>
  <si>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</si>
  <si>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</si>
  <si>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</si>
  <si>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</si>
  <si>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</si>
  <si>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</si>
  <si>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</si>
  <si>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</si>
  <si>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</si>
  <si>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</si>
  <si>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</si>
  <si>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</si>
  <si>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</si>
  <si>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</si>
  <si>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</si>
  <si>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</si>
  <si>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</si>
  <si>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</si>
  <si>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</si>
  <si>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</si>
  <si>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</si>
  <si>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</si>
  <si>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</si>
  <si>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</si>
  <si>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</si>
  <si>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</si>
  <si>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</si>
  <si>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</si>
  <si>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</si>
  <si>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</si>
  <si>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</si>
  <si>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</si>
  <si>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</si>
  <si>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</si>
  <si>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</si>
  <si>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</si>
  <si>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</si>
  <si>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</si>
  <si>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</si>
  <si>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</si>
  <si>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</si>
  <si>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</si>
  <si>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</si>
  <si>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</si>
  <si>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</si>
  <si>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</si>
  <si>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</si>
  <si>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</si>
  <si>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</si>
  <si>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</si>
  <si>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</si>
  <si>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</si>
  <si>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</si>
  <si>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</si>
  <si>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</si>
  <si>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</si>
  <si>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</si>
  <si>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</si>
  <si>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</si>
  <si>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</si>
  <si>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</si>
  <si>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</si>
  <si>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</si>
  <si>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</si>
  <si>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</si>
  <si>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</si>
  <si>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</si>
  <si>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</si>
  <si>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</si>
  <si>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</si>
  <si>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</si>
  <si>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</si>
  <si>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</si>
  <si>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</si>
  <si>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</si>
  <si>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</si>
  <si>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</si>
  <si>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</si>
  <si>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</si>
  <si>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</si>
  <si>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</si>
  <si>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</si>
  <si>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</si>
  <si>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</si>
  <si>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</si>
  <si>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</si>
  <si>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</si>
  <si>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</si>
  <si>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</si>
  <si>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</si>
  <si>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</si>
  <si>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</si>
  <si>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</si>
  <si>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</si>
  <si>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</si>
  <si>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</si>
  <si>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</si>
  <si>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</si>
  <si>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</si>
  <si>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</si>
  <si>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</si>
  <si>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</si>
  <si>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</si>
  <si>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</si>
  <si>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</si>
  <si>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</si>
  <si>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</si>
  <si>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</si>
  <si>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</si>
  <si>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</si>
  <si>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</si>
  <si>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</si>
  <si>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</si>
  <si>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</si>
  <si>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</si>
  <si>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</si>
  <si>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</si>
  <si>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</si>
  <si>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</si>
  <si>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</si>
  <si>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</si>
  <si>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</si>
  <si>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</si>
  <si>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</si>
  <si>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</si>
  <si>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</si>
  <si>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</si>
  <si>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</si>
  <si>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</si>
  <si>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</si>
  <si>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</si>
  <si>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</si>
  <si>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</si>
  <si>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</si>
  <si>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</si>
  <si>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</si>
  <si>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</si>
  <si>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</si>
  <si>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</si>
  <si>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</si>
  <si>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</si>
  <si>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</si>
  <si>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</si>
  <si>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</si>
  <si>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</si>
  <si>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</si>
  <si>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</si>
  <si>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</si>
  <si>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</si>
  <si>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</si>
  <si>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</si>
  <si>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</si>
  <si>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</si>
  <si>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</si>
  <si>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</si>
  <si>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</si>
  <si>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</si>
  <si>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</si>
  <si>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</si>
  <si>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</si>
  <si>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</si>
  <si>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</si>
  <si>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</si>
  <si>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</si>
  <si>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</si>
  <si>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</si>
  <si>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</si>
  <si>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</si>
  <si>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</si>
  <si>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</si>
  <si>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</si>
  <si>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</si>
  <si>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</si>
  <si>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</si>
  <si>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</si>
  <si>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</si>
  <si>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</si>
  <si>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</si>
  <si>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</si>
  <si>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</si>
  <si>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</si>
  <si>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</si>
  <si>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</si>
  <si>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</si>
  <si>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</si>
  <si>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</si>
  <si>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</si>
  <si>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</si>
  <si>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</si>
  <si>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</si>
  <si>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</si>
  <si>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</si>
  <si>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</si>
  <si>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</si>
  <si>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</si>
  <si>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</si>
  <si>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</si>
  <si>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</si>
  <si>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</si>
  <si>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</si>
  <si>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</si>
  <si>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</si>
  <si>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</si>
  <si>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</si>
  <si>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</si>
  <si>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</si>
  <si>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</si>
  <si>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</si>
  <si>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</si>
  <si>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</si>
  <si>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</si>
  <si>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</si>
  <si>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</si>
  <si>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</si>
  <si>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</si>
  <si>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</si>
  <si>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</si>
  <si>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</si>
  <si>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</si>
  <si>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</si>
  <si>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</si>
  <si>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</si>
  <si>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</si>
  <si>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</si>
  <si>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</si>
  <si>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</si>
  <si>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</si>
  <si>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</si>
  <si>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</si>
  <si>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</si>
  <si>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</si>
  <si>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</si>
  <si>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</si>
  <si>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</si>
  <si>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</si>
  <si>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</si>
  <si>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</si>
  <si>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</si>
  <si>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</si>
  <si>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</si>
  <si>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</si>
  <si>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</si>
  <si>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</si>
  <si>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</si>
  <si>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</si>
  <si>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</si>
  <si>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</si>
  <si>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</si>
  <si>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</si>
  <si>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</si>
  <si>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</si>
  <si>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</si>
  <si>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</si>
  <si>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</si>
  <si>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</si>
  <si>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</si>
  <si>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</si>
  <si>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</si>
  <si>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</si>
  <si>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</si>
  <si>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</si>
  <si>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</si>
  <si>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</si>
  <si>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</si>
  <si>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</si>
  <si>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</si>
  <si>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</si>
  <si>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</si>
  <si>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</si>
  <si>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</si>
  <si>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</si>
  <si>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</si>
  <si>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</si>
  <si>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</si>
  <si>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</si>
  <si>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</si>
  <si>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</si>
  <si>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</si>
  <si>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</si>
  <si>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</si>
  <si>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</si>
  <si>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</si>
  <si>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</si>
  <si>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</si>
  <si>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</si>
  <si>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</si>
  <si>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</si>
  <si>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</si>
  <si>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</si>
  <si>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</si>
  <si>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</si>
  <si>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</si>
  <si>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</si>
  <si>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</si>
  <si>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</si>
  <si>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</si>
  <si>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</si>
  <si>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</si>
  <si>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</si>
  <si>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</si>
  <si>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</si>
  <si>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</si>
  <si>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</si>
  <si>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</si>
  <si>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</si>
  <si>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</si>
  <si>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</si>
  <si>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</si>
  <si>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</si>
  <si>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</si>
  <si>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</si>
  <si>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</si>
  <si>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</si>
  <si>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</si>
  <si>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</si>
  <si>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</si>
  <si>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</si>
  <si>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</si>
  <si>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</si>
  <si>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</si>
  <si>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</si>
  <si>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</si>
  <si>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</si>
  <si>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</si>
  <si>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</si>
  <si>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</si>
  <si>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</si>
  <si>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</si>
  <si>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</si>
  <si>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</si>
  <si>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</si>
  <si>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</si>
  <si>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</si>
  <si>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</si>
  <si>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</si>
  <si>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</si>
  <si>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</si>
  <si>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</si>
  <si>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</si>
  <si>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</si>
  <si>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</si>
  <si>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</si>
  <si>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</si>
  <si>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</si>
  <si>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</si>
  <si>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</si>
  <si>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</si>
  <si>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</si>
  <si>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</si>
  <si>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</si>
  <si>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</si>
  <si>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</si>
  <si>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</si>
  <si>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</si>
  <si>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</si>
  <si>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</si>
  <si>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</si>
  <si>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</si>
  <si>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</si>
  <si>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</si>
  <si>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</si>
  <si>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</si>
  <si>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</si>
  <si>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</si>
  <si>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</si>
  <si>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</si>
  <si>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</si>
  <si>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</si>
  <si>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</si>
  <si>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</si>
  <si>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</si>
  <si>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</si>
  <si>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</si>
  <si>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</si>
  <si>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</si>
  <si>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</si>
  <si>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</si>
  <si>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</si>
  <si>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</si>
  <si>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</si>
  <si>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</si>
  <si>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</si>
  <si>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</si>
  <si>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</si>
  <si>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</si>
  <si>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</si>
  <si>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</si>
  <si>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</si>
  <si>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</si>
  <si>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</si>
  <si>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</si>
  <si>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</si>
  <si>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</si>
  <si>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</si>
  <si>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</si>
  <si>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</si>
  <si>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</si>
  <si>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</si>
  <si>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</si>
  <si>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</si>
  <si>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</si>
  <si>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</si>
  <si>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</si>
  <si>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</si>
  <si>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</si>
  <si>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</si>
  <si>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</si>
  <si>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</si>
  <si>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</si>
  <si>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</si>
  <si>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</si>
  <si>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</si>
  <si>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</si>
  <si>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</si>
  <si>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</si>
  <si>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</si>
  <si>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</si>
  <si>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</si>
  <si>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</si>
  <si>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</si>
  <si>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</si>
  <si>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</si>
  <si>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</si>
  <si>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</si>
  <si>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</si>
  <si>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</si>
  <si>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</si>
  <si>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</si>
  <si>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</si>
  <si>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</si>
  <si>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</si>
  <si>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</si>
  <si>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</si>
  <si>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</si>
  <si>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</si>
  <si>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</si>
  <si>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</si>
  <si>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</si>
  <si>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</si>
  <si>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</si>
  <si>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</si>
  <si>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</si>
  <si>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</si>
  <si>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</si>
  <si>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</si>
  <si>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</si>
  <si>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</si>
  <si>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</si>
  <si>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</si>
  <si>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</si>
  <si>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</si>
  <si>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</si>
  <si>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</si>
  <si>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</si>
  <si>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</si>
  <si>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</si>
  <si>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</si>
  <si>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</si>
  <si>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</si>
  <si>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</si>
  <si>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</si>
  <si>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</si>
  <si>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</si>
  <si>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</si>
  <si>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</si>
  <si>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</si>
  <si>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</si>
  <si>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</si>
  <si>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</si>
  <si>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</si>
  <si>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</si>
  <si>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</si>
  <si>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</si>
  <si>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</si>
  <si>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</si>
  <si>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</si>
  <si>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</si>
  <si>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</si>
  <si>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</si>
  <si>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</si>
  <si>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</si>
  <si>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</si>
  <si>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</si>
  <si>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</si>
  <si>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</si>
  <si>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</si>
  <si>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</si>
  <si>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</si>
  <si>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</si>
  <si>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</si>
  <si>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</si>
  <si>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</si>
  <si>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</si>
  <si>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</si>
  <si>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</si>
  <si>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</si>
  <si>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</si>
  <si>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</si>
  <si>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</si>
  <si>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</si>
  <si>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</si>
  <si>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</si>
  <si>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</si>
  <si>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</si>
  <si>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</si>
  <si>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</si>
  <si>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</si>
  <si>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</si>
  <si>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</si>
  <si>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</si>
  <si>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</si>
  <si>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</si>
  <si>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</si>
  <si>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</si>
  <si>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</si>
  <si>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</si>
  <si>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</si>
  <si>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</si>
  <si>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</si>
  <si>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</si>
  <si>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</si>
  <si>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</si>
  <si>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</si>
  <si>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</si>
  <si>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</si>
  <si>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</si>
  <si>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</si>
  <si>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</si>
  <si>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</si>
  <si>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</si>
  <si>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</si>
  <si>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</si>
  <si>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</si>
  <si>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</si>
  <si>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</si>
  <si>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</si>
  <si>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</si>
  <si>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</si>
  <si>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</si>
  <si>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</si>
  <si>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</si>
  <si>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</si>
  <si>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</si>
  <si>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</si>
  <si>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</si>
  <si>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</si>
  <si>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</si>
  <si>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</si>
  <si>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</si>
  <si>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</si>
  <si>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</si>
  <si>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</si>
  <si>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</si>
  <si>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</si>
  <si>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</si>
  <si>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</si>
  <si>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</si>
  <si>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</si>
  <si>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</si>
  <si>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</si>
  <si>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</si>
  <si>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</si>
  <si>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</si>
  <si>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</si>
  <si>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</si>
  <si>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</si>
  <si>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</si>
  <si>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</si>
  <si>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</si>
  <si>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</si>
  <si>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</si>
  <si>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</si>
  <si>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</si>
  <si>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</si>
  <si>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</si>
  <si>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</si>
  <si>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</si>
  <si>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</si>
  <si>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</si>
  <si>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</si>
  <si>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</si>
  <si>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</si>
  <si>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</si>
  <si>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</si>
  <si>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</si>
  <si>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</si>
  <si>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</si>
  <si>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</si>
  <si>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</si>
  <si>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</si>
  <si>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</si>
  <si>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</si>
  <si>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</si>
  <si>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</si>
  <si>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</si>
  <si>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</si>
  <si>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</si>
  <si>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</si>
  <si>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</si>
  <si>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</si>
  <si>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</si>
  <si>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</si>
  <si>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</si>
  <si>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</si>
  <si>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</si>
  <si>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</si>
  <si>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</si>
  <si>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</si>
  <si>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</si>
  <si>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</si>
  <si>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</si>
  <si>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</si>
  <si>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</si>
  <si>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</si>
  <si>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</si>
  <si>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</si>
  <si>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</si>
  <si>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</si>
  <si>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</si>
  <si>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</si>
  <si>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</si>
  <si>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</si>
  <si>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</si>
  <si>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</si>
  <si>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</si>
  <si>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</si>
  <si>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</si>
  <si>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</si>
  <si>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</si>
  <si>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</si>
  <si>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</si>
  <si>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</si>
  <si>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</si>
  <si>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</si>
  <si>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</si>
  <si>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</si>
  <si>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</si>
  <si>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</si>
  <si>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</si>
  <si>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</si>
  <si>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</si>
  <si>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</si>
  <si>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</si>
  <si>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</si>
  <si>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</si>
  <si>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</si>
  <si>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</si>
  <si>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</si>
  <si>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</si>
  <si>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</si>
  <si>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</si>
  <si>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</si>
  <si>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</si>
  <si>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</si>
  <si>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</si>
  <si>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</si>
  <si>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</si>
  <si>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</si>
  <si>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</si>
  <si>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</si>
  <si>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</si>
  <si>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</si>
  <si>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</si>
  <si>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</si>
  <si>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</si>
  <si>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</si>
  <si>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</si>
  <si>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</si>
  <si>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</si>
  <si>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</si>
  <si>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</si>
  <si>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</si>
  <si>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</si>
  <si>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</si>
  <si>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</si>
  <si>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</si>
  <si>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</si>
  <si>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</si>
  <si>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</si>
  <si>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</si>
  <si>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</si>
  <si>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</si>
  <si>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</si>
  <si>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</si>
  <si>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</si>
  <si>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</si>
  <si>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</si>
  <si>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</si>
  <si>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</si>
  <si>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</si>
  <si>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</si>
  <si>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</si>
  <si>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</si>
  <si>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</si>
  <si>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</si>
  <si>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</si>
  <si>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</si>
  <si>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</si>
  <si>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</si>
  <si>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</si>
  <si>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</si>
  <si>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</si>
  <si>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</si>
  <si>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</si>
  <si>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</si>
  <si>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</si>
  <si>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</si>
  <si>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</si>
  <si>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</si>
  <si>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</si>
  <si>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</si>
  <si>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</si>
  <si>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</si>
  <si>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</si>
  <si>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</si>
  <si>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</si>
  <si>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</si>
  <si>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</si>
  <si>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</si>
  <si>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</si>
  <si>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</si>
  <si>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</si>
  <si>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</si>
  <si>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</si>
  <si>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</si>
  <si>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</si>
  <si>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</si>
  <si>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</si>
  <si>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</si>
  <si>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</si>
  <si>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</si>
  <si>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</si>
  <si>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</si>
  <si>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</si>
  <si>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</si>
  <si>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</si>
  <si>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</si>
  <si>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</si>
  <si>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</si>
  <si>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</si>
  <si>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</si>
  <si>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</si>
  <si>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</si>
  <si>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</si>
  <si>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</si>
  <si>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</si>
  <si>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</si>
  <si>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</si>
  <si>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</si>
  <si>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</si>
  <si>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</si>
  <si>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</si>
  <si>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</si>
  <si>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</si>
  <si>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</si>
  <si>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</si>
  <si>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</si>
  <si>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</si>
  <si>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</si>
  <si>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</si>
  <si>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</si>
  <si>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</si>
  <si>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</si>
  <si>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</si>
  <si>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</si>
  <si>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</si>
  <si>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</si>
  <si>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</si>
  <si>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</si>
  <si>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</si>
  <si>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</si>
  <si>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</si>
  <si>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</si>
  <si>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</si>
  <si>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</si>
  <si>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</si>
  <si>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</si>
  <si>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</si>
  <si>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</si>
  <si>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</si>
  <si>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</si>
  <si>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</si>
  <si>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</si>
  <si>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</si>
  <si>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</si>
  <si>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</si>
  <si>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</si>
  <si>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</si>
  <si>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</si>
  <si>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</si>
  <si>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</si>
  <si>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</si>
  <si>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</si>
  <si>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</si>
  <si>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</si>
  <si>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</si>
  <si>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</si>
  <si>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</si>
  <si>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</si>
  <si>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</si>
  <si>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</si>
  <si>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</si>
  <si>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</si>
  <si>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</si>
  <si>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</si>
  <si>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</si>
  <si>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</si>
  <si>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</si>
  <si>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</si>
  <si>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</si>
  <si>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</si>
  <si>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</si>
  <si>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</si>
  <si>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</si>
  <si>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</si>
  <si>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</si>
  <si>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</si>
  <si>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</si>
  <si>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</si>
  <si>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</si>
  <si>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</si>
  <si>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</si>
  <si>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</si>
  <si>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</si>
  <si>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</si>
  <si>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</si>
  <si>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</si>
  <si>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</si>
  <si>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</si>
  <si>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</si>
  <si>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</si>
  <si>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</si>
  <si>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</si>
  <si>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</si>
  <si>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</si>
  <si>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</si>
  <si>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</si>
  <si>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</si>
  <si>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</si>
  <si>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</si>
  <si>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</si>
  <si>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</si>
  <si>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</si>
  <si>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</si>
  <si>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</si>
  <si>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</si>
  <si>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</si>
  <si>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</si>
  <si>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</si>
  <si>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</si>
  <si>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</si>
  <si>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</si>
  <si>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</si>
  <si>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</si>
  <si>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</si>
  <si>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</si>
  <si>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</si>
  <si>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</si>
  <si>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</si>
  <si>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</si>
  <si>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</si>
  <si>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</si>
  <si>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</si>
  <si>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</si>
  <si>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</si>
  <si>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</si>
  <si>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</si>
  <si>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</si>
  <si>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</si>
  <si>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</si>
  <si>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</si>
  <si>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</si>
  <si>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</si>
  <si>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</si>
  <si>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</si>
  <si>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</si>
  <si>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</si>
  <si>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</si>
  <si>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</si>
  <si>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</si>
  <si>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</si>
  <si>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</si>
  <si>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</si>
  <si>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</si>
  <si>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</si>
  <si>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</si>
  <si>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</si>
  <si>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</si>
  <si>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</si>
  <si>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</si>
  <si>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</si>
  <si>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</si>
  <si>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</si>
  <si>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</si>
  <si>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</si>
  <si>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</si>
  <si>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</si>
  <si>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</si>
  <si>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</si>
  <si>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</si>
  <si>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</si>
  <si>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</si>
  <si>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</si>
  <si>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</si>
  <si>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</si>
  <si>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</si>
  <si>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</si>
  <si>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</si>
  <si>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</si>
  <si>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</si>
  <si>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</si>
  <si>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</si>
  <si>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</si>
  <si>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</si>
  <si>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</si>
  <si>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</si>
  <si>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</si>
  <si>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</si>
  <si>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</si>
  <si>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</si>
  <si>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</si>
  <si>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</si>
  <si>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</si>
  <si>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</si>
  <si>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</si>
  <si>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</si>
  <si>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</si>
  <si>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</si>
  <si>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</si>
  <si>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</si>
  <si>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</si>
  <si>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</si>
  <si>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</si>
  <si>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</si>
  <si>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</si>
  <si>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</si>
  <si>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</si>
  <si>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</si>
  <si>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</si>
  <si>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</si>
  <si>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</si>
  <si>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</si>
  <si>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</si>
  <si>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</si>
  <si>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</si>
  <si>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</si>
  <si>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</si>
  <si>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</si>
  <si>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</si>
  <si>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</si>
  <si>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</si>
  <si>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</si>
  <si>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</si>
  <si>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</si>
  <si>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</si>
  <si>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</si>
  <si>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</si>
  <si>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</si>
  <si>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</si>
  <si>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</si>
  <si>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</si>
  <si>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</si>
  <si>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</si>
  <si>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</si>
  <si>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</si>
  <si>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</si>
  <si>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</si>
  <si>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</si>
  <si>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</si>
  <si>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</si>
  <si>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</si>
  <si>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</si>
  <si>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</si>
  <si>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</si>
  <si>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</si>
  <si>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</si>
  <si>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</si>
  <si>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</si>
  <si>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</si>
  <si>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</si>
  <si>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</si>
  <si>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</si>
  <si>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</si>
  <si>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</si>
  <si>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</si>
  <si>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</si>
  <si>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</si>
  <si>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</si>
  <si>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</si>
  <si>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</si>
  <si>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</si>
  <si>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</si>
  <si>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</si>
  <si>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</si>
  <si>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</si>
  <si>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</si>
  <si>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</si>
  <si>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</si>
  <si>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</si>
  <si>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</si>
  <si>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</si>
  <si>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</si>
  <si>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</si>
  <si>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</si>
  <si>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</si>
  <si>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</si>
  <si>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</si>
  <si>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</si>
  <si>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</si>
  <si>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</si>
  <si>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</si>
  <si>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</si>
  <si>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</si>
  <si>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</si>
  <si>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</si>
  <si>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</si>
  <si>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</si>
  <si>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</si>
  <si>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</si>
  <si>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</si>
  <si>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</si>
  <si>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</si>
  <si>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</si>
  <si>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</si>
  <si>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</si>
  <si>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</si>
  <si>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</si>
  <si>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</si>
  <si>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</si>
  <si>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</si>
  <si>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</si>
  <si>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</si>
  <si>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</si>
  <si>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</si>
  <si>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</si>
  <si>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</si>
  <si>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</si>
  <si>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</si>
  <si>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</si>
  <si>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</si>
  <si>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</si>
  <si>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</si>
  <si>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</si>
  <si>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</si>
  <si>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</si>
  <si>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</si>
  <si>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</si>
  <si>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</si>
  <si>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</si>
  <si>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</si>
  <si>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</si>
  <si>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</si>
  <si>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</si>
  <si>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</si>
  <si>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</si>
  <si>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</si>
  <si>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</si>
  <si>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</si>
  <si>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</si>
  <si>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</si>
  <si>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</si>
  <si>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</si>
  <si>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</si>
  <si>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</si>
  <si>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</si>
  <si>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</si>
  <si>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</si>
  <si>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</si>
  <si>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</si>
  <si>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</si>
  <si>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</si>
  <si>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</si>
  <si>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</si>
  <si>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</si>
  <si>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</si>
  <si>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</si>
  <si>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</si>
  <si>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</si>
  <si>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</si>
  <si>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</si>
  <si>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</si>
  <si>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</si>
  <si>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</si>
  <si>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</si>
  <si>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</si>
  <si>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</si>
  <si>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</si>
  <si>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</si>
  <si>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</si>
  <si>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</si>
  <si>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</si>
  <si>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</si>
  <si>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</si>
  <si>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</si>
  <si>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</si>
  <si>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</si>
  <si>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</si>
  <si>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</si>
  <si>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</si>
  <si>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</si>
  <si>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</si>
  <si>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</si>
  <si>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</si>
  <si>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</si>
  <si>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</si>
  <si>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</si>
  <si>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</si>
  <si>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</si>
  <si>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</si>
  <si>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</si>
  <si>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</si>
  <si>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</si>
  <si>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</si>
  <si>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</si>
  <si>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</si>
  <si>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</si>
  <si>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</si>
  <si>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</si>
  <si>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</si>
  <si>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</si>
  <si>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</si>
  <si>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</si>
  <si>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</si>
  <si>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</si>
  <si>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</si>
  <si>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</si>
  <si>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</si>
  <si>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</si>
  <si>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</si>
  <si>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</si>
  <si>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</si>
  <si>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</si>
  <si>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</si>
  <si>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</si>
  <si>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</si>
  <si>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</si>
  <si>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</si>
  <si>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</si>
  <si>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</si>
  <si>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</si>
  <si>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</si>
  <si>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</si>
  <si>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</si>
  <si>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</si>
  <si>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</si>
  <si>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</si>
  <si>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</si>
  <si>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</si>
  <si>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</si>
  <si>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</si>
  <si>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</si>
  <si>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</si>
  <si>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</si>
  <si>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</si>
  <si>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</si>
  <si>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</si>
  <si>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</si>
  <si>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</si>
  <si>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</si>
  <si>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</si>
  <si>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</si>
  <si>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</si>
  <si>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</si>
  <si>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</si>
  <si>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</si>
  <si>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</si>
  <si>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</si>
  <si>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</si>
  <si>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</si>
  <si>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</si>
  <si>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</si>
  <si>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</si>
  <si>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</si>
  <si>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</si>
  <si>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</si>
  <si>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</si>
  <si>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</si>
  <si>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</si>
  <si>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</si>
  <si>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</si>
  <si>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</si>
  <si>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</si>
  <si>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</si>
  <si>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</si>
  <si>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</si>
  <si>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</si>
  <si>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</si>
  <si>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</si>
  <si>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</si>
  <si>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</si>
  <si>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</si>
  <si>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</si>
  <si>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</si>
  <si>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</si>
  <si>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</si>
  <si>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</si>
  <si>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</si>
  <si>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</si>
  <si>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</si>
  <si>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</si>
  <si>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</si>
  <si>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</si>
  <si>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</si>
  <si>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</si>
  <si>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</si>
  <si>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</si>
  <si>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</si>
  <si>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</si>
  <si>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</si>
  <si>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</si>
  <si>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</si>
  <si>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</si>
  <si>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</si>
  <si>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</si>
  <si>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</si>
  <si>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</si>
  <si>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</si>
  <si>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</si>
  <si>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</si>
  <si>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</si>
  <si>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</si>
  <si>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</si>
  <si>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</si>
  <si>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</si>
  <si>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</si>
  <si>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</si>
  <si>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</si>
  <si>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</si>
  <si>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</si>
  <si>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</si>
  <si>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</si>
  <si>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</si>
  <si>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</si>
  <si>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</si>
  <si>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</si>
  <si>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</si>
  <si>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</si>
  <si>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</si>
  <si>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</si>
  <si>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</si>
  <si>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</si>
  <si>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</si>
  <si>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</si>
  <si>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</si>
  <si>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</si>
  <si>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</si>
  <si>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</si>
  <si>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</si>
  <si>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</si>
  <si>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</si>
  <si>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</si>
  <si>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</si>
  <si>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</si>
  <si>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</si>
  <si>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</si>
  <si>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</si>
  <si>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</si>
  <si>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</si>
  <si>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</si>
  <si>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</si>
  <si>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</si>
  <si>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</si>
  <si>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</si>
  <si>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</si>
  <si>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</si>
  <si>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</si>
  <si>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</si>
  <si>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</si>
  <si>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</si>
  <si>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</si>
  <si>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</si>
  <si>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</si>
  <si>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</si>
  <si>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</si>
  <si>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</si>
  <si>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</si>
  <si>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</si>
  <si>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</si>
  <si>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</si>
  <si>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</si>
  <si>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</si>
  <si>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</si>
  <si>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</si>
  <si>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</si>
  <si>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</si>
  <si>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</si>
  <si>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</si>
  <si>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</si>
  <si>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</si>
  <si>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</si>
  <si>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</si>
  <si>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</si>
  <si>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</si>
  <si>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</si>
  <si>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</si>
  <si>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</si>
  <si>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</si>
  <si>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</si>
  <si>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</si>
  <si>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</si>
  <si>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</si>
  <si>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</si>
  <si>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</si>
  <si>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</si>
  <si>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</si>
  <si>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</si>
  <si>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</si>
  <si>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</si>
  <si>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</si>
  <si>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</si>
  <si>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</si>
  <si>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</si>
  <si>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</si>
  <si>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</si>
  <si>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</si>
  <si>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</si>
  <si>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</si>
  <si>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</si>
  <si>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</si>
  <si>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</si>
  <si>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</si>
  <si>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</si>
  <si>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</si>
  <si>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</si>
  <si>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</si>
  <si>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</si>
  <si>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</si>
  <si>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</si>
  <si>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</si>
  <si>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</si>
  <si>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</si>
  <si>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</si>
  <si>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</si>
  <si>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</si>
  <si>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</si>
  <si>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</si>
  <si>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</si>
  <si>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</si>
  <si>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</si>
  <si>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</si>
  <si>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</si>
  <si>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</si>
  <si>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</si>
  <si>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</si>
  <si>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</si>
  <si>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</si>
  <si>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</si>
  <si>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</si>
  <si>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</si>
  <si>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</si>
  <si>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</si>
  <si>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</si>
  <si>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</si>
  <si>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</si>
  <si>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</si>
  <si>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</si>
  <si>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</si>
  <si>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</si>
  <si>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</si>
  <si>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</si>
  <si>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</si>
  <si>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</si>
  <si>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</si>
  <si>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</si>
  <si>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</si>
  <si>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</si>
  <si>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</si>
  <si>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</si>
  <si>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</si>
  <si>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</si>
  <si>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</si>
  <si>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</si>
  <si>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</si>
  <si>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</si>
  <si>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</si>
  <si>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</si>
  <si>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</si>
  <si>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</si>
  <si>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</si>
  <si>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</si>
  <si>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</si>
  <si>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</si>
  <si>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</si>
  <si>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</si>
  <si>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</si>
  <si>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</si>
  <si>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</si>
  <si>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</si>
  <si>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</si>
  <si>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</si>
  <si>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</si>
  <si>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</si>
  <si>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</si>
  <si>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</si>
  <si>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</si>
  <si>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</si>
  <si>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</si>
  <si>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</si>
  <si>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</si>
  <si>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</si>
  <si>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</si>
  <si>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</si>
  <si>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</si>
  <si>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</si>
  <si>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</si>
  <si>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</si>
  <si>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</si>
  <si>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</si>
  <si>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</si>
  <si>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</si>
  <si>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</si>
  <si>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</si>
  <si>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</si>
  <si>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</si>
  <si>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</si>
  <si>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</si>
  <si>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</si>
  <si>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</si>
  <si>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</si>
  <si>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</si>
  <si>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</si>
  <si>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</si>
  <si>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</si>
  <si>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</si>
  <si>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</si>
  <si>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</si>
  <si>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</si>
  <si>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</si>
  <si>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</si>
  <si>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</si>
  <si>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</si>
  <si>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</si>
  <si>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</si>
  <si>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</si>
  <si>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</si>
  <si>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</si>
  <si>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</si>
  <si>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</si>
  <si>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</si>
  <si>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</si>
  <si>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</si>
  <si>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</si>
  <si>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</si>
  <si>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</si>
  <si>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</si>
  <si>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</si>
  <si>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</si>
  <si>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</si>
  <si>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</si>
  <si>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</si>
  <si>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</si>
  <si>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</si>
  <si>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</si>
  <si>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</si>
  <si>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</si>
  <si>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</si>
  <si>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</si>
  <si>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</si>
  <si>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</si>
  <si>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</si>
  <si>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</si>
  <si>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</si>
  <si>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</si>
  <si>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</si>
  <si>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</si>
  <si>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</si>
  <si>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</si>
  <si>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</si>
  <si>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</si>
  <si>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</si>
  <si>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</si>
  <si>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</si>
  <si>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</si>
  <si>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</si>
  <si>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</si>
  <si>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</si>
  <si>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</si>
  <si>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</si>
  <si>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</si>
  <si>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</si>
  <si>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</si>
  <si>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</si>
  <si>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</si>
  <si>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</si>
  <si>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</si>
  <si>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</si>
  <si>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</si>
  <si>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</si>
  <si>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</si>
  <si>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</si>
  <si>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</si>
  <si>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</si>
  <si>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</si>
  <si>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</si>
  <si>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</si>
  <si>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</si>
  <si>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</si>
  <si>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</si>
  <si>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</si>
  <si>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</si>
  <si>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</si>
  <si>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</si>
  <si>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</si>
  <si>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</si>
  <si>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</si>
  <si>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</si>
  <si>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</si>
  <si>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</si>
  <si>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</si>
  <si>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</si>
  <si>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</si>
  <si>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</si>
  <si>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</si>
  <si>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</si>
  <si>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</si>
  <si>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</si>
  <si>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</si>
  <si>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</si>
  <si>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</si>
  <si>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</si>
  <si>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</si>
  <si>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</si>
  <si>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</si>
  <si>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</si>
  <si>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</si>
  <si>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</si>
  <si>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</si>
  <si>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</si>
  <si>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</si>
  <si>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</si>
  <si>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</si>
  <si>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</si>
  <si>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</si>
  <si>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</si>
  <si>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</si>
  <si>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</si>
  <si>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</si>
  <si>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</si>
  <si>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</si>
  <si>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</si>
  <si>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</si>
  <si>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</si>
  <si>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</si>
  <si>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</si>
  <si>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</si>
  <si>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</si>
  <si>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</si>
  <si>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</si>
  <si>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</si>
  <si>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</si>
  <si>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</si>
  <si>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</si>
  <si>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</si>
  <si>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</si>
  <si>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</si>
  <si>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</si>
  <si>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</si>
  <si>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</si>
  <si>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</si>
  <si>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</si>
  <si>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</si>
  <si>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</si>
  <si>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</si>
  <si>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</si>
  <si>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</si>
  <si>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</si>
  <si>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</si>
  <si>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</si>
  <si>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</si>
  <si>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</si>
  <si>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</si>
  <si>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</si>
  <si>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</si>
  <si>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</si>
  <si>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</si>
  <si>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</si>
  <si>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</si>
  <si>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</si>
  <si>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</si>
  <si>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</si>
  <si>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</si>
  <si>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</si>
  <si>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</si>
  <si>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</si>
  <si>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</si>
  <si>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</si>
  <si>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</si>
  <si>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</si>
  <si>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</si>
  <si>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</si>
  <si>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</si>
  <si>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</si>
  <si>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</si>
  <si>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</si>
  <si>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</si>
  <si>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</si>
  <si>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</si>
  <si>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</si>
  <si>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</si>
  <si>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</si>
  <si>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</si>
  <si>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</si>
  <si>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</si>
  <si>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</si>
  <si>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</si>
  <si>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</si>
  <si>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</si>
  <si>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</si>
  <si>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</si>
  <si>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</si>
  <si>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</si>
  <si>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</si>
  <si>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</si>
  <si>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</si>
  <si>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</si>
  <si>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</si>
  <si>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</si>
  <si>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</si>
  <si>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</si>
  <si>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</si>
  <si>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</si>
  <si>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</si>
  <si>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</si>
  <si>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</si>
  <si>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</si>
  <si>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</si>
  <si>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</si>
  <si>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</si>
  <si>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</si>
  <si>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</si>
  <si>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</si>
  <si>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</si>
  <si>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</si>
  <si>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</si>
  <si>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</si>
  <si>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</si>
  <si>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</si>
  <si>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</si>
  <si>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</si>
  <si>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</si>
  <si>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</si>
  <si>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</si>
  <si>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</si>
  <si>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</si>
  <si>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</si>
  <si>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</si>
  <si>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</si>
  <si>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</si>
  <si>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</si>
  <si>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</si>
  <si>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</si>
  <si>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</si>
  <si>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</si>
  <si>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</si>
  <si>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</si>
  <si>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</si>
  <si>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</si>
  <si>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</si>
  <si>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</si>
  <si>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</si>
  <si>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</si>
  <si>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</si>
  <si>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</si>
  <si>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</si>
  <si>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</si>
  <si>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</si>
  <si>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</si>
  <si>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</si>
  <si>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</si>
  <si>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</si>
  <si>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</si>
  <si>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</si>
  <si>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</si>
  <si>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</si>
  <si>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</si>
  <si>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</si>
  <si>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</si>
  <si>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</si>
  <si>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</si>
  <si>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</si>
  <si>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</si>
  <si>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</si>
  <si>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</si>
  <si>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</si>
  <si>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</si>
  <si>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</si>
  <si>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</si>
  <si>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</si>
  <si>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</si>
  <si>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</si>
  <si>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</si>
  <si>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</si>
  <si>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</si>
  <si>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</si>
  <si>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</si>
  <si>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</si>
  <si>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</si>
  <si>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</si>
  <si>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</si>
  <si>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</si>
  <si>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</si>
  <si>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</si>
  <si>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</si>
  <si>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</si>
  <si>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</si>
  <si>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</si>
  <si>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</si>
  <si>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</si>
  <si>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</si>
  <si>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</si>
  <si>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</si>
  <si>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</si>
  <si>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</si>
  <si>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</si>
  <si>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</si>
  <si>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</si>
  <si>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</si>
  <si>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</si>
  <si>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</si>
  <si>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</si>
  <si>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</si>
  <si>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</si>
  <si>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</si>
  <si>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</si>
  <si>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</si>
  <si>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</si>
  <si>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</si>
  <si>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</si>
  <si>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</si>
  <si>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</si>
  <si>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</si>
  <si>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</si>
  <si>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</si>
  <si>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</si>
  <si>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</si>
  <si>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</si>
  <si>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</si>
  <si>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</si>
  <si>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</si>
  <si>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</si>
  <si>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</si>
  <si>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</si>
  <si>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</si>
  <si>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</si>
  <si>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</si>
  <si>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</si>
  <si>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</si>
  <si>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</si>
  <si>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</si>
  <si>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</si>
  <si>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</si>
  <si>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</si>
  <si>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</si>
  <si>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</si>
  <si>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</si>
  <si>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</si>
  <si>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</si>
  <si>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</si>
  <si>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</si>
  <si>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</si>
  <si>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</si>
  <si>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</si>
  <si>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</si>
  <si>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</si>
  <si>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</si>
  <si>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</si>
  <si>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</si>
  <si>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</si>
  <si>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</si>
  <si>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</si>
  <si>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</si>
  <si>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</si>
  <si>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</si>
  <si>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</si>
  <si>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</si>
  <si>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</si>
  <si>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</si>
  <si>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</si>
  <si>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</si>
  <si>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</si>
  <si>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</si>
  <si>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</si>
  <si>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</si>
  <si>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</si>
  <si>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</si>
  <si>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</si>
  <si>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</si>
  <si>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</si>
  <si>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</si>
  <si>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</si>
  <si>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</si>
  <si>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</si>
  <si>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</si>
  <si>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</si>
  <si>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</si>
  <si>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</si>
  <si>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</si>
  <si>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</si>
  <si>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</si>
  <si>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</si>
  <si>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</si>
  <si>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</si>
  <si>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</si>
  <si>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</si>
  <si>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</si>
  <si>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</si>
  <si>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</si>
  <si>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</si>
  <si>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</si>
  <si>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</si>
  <si>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</si>
  <si>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</si>
  <si>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</si>
  <si>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</si>
  <si>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</si>
  <si>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</si>
  <si>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</si>
  <si>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</si>
  <si>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</si>
  <si>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</si>
  <si>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</si>
  <si>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</si>
  <si>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</si>
  <si>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</si>
  <si>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</si>
  <si>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</si>
  <si>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</si>
  <si>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</si>
  <si>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</si>
  <si>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</si>
  <si>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</si>
  <si>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</si>
  <si>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</si>
  <si>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</si>
  <si>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</si>
  <si>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</si>
  <si>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</si>
  <si>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</si>
  <si>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</si>
  <si>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</si>
  <si>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</si>
  <si>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</si>
  <si>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</si>
  <si>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</si>
  <si>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</si>
  <si>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</si>
  <si>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</si>
  <si>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</si>
  <si>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</si>
  <si>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</si>
  <si>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</si>
  <si>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</si>
  <si>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</si>
  <si>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</si>
  <si>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</si>
  <si>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</si>
  <si>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</si>
  <si>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</si>
  <si>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</si>
  <si>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</si>
  <si>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</si>
  <si>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</si>
  <si>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</si>
  <si>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</si>
  <si>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</si>
  <si>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</si>
  <si>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</si>
  <si>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</si>
  <si>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</si>
  <si>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</si>
  <si>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</si>
  <si>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</si>
  <si>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</si>
  <si>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</si>
  <si>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</si>
  <si>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</si>
  <si>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</si>
  <si>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</si>
  <si>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</si>
  <si>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</si>
  <si>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</si>
  <si>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</si>
  <si>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</si>
  <si>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</si>
  <si>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</si>
  <si>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</si>
  <si>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</si>
  <si>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</si>
  <si>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</si>
  <si>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</si>
  <si>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</si>
  <si>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</si>
  <si>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</si>
  <si>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</si>
  <si>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</si>
  <si>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</si>
  <si>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</si>
  <si>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</si>
  <si>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</si>
  <si>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</si>
  <si>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</si>
  <si>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</si>
  <si>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</si>
  <si>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</si>
  <si>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</si>
  <si>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</si>
  <si>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</si>
  <si>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</si>
  <si>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</si>
  <si>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</si>
  <si>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</si>
  <si>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</si>
  <si>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</si>
  <si>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</si>
  <si>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</si>
  <si>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</si>
  <si>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</si>
  <si>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</si>
  <si>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</si>
  <si>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</si>
  <si>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</si>
  <si>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</si>
  <si>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</si>
  <si>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</si>
  <si>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</si>
  <si>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</si>
  <si>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</si>
  <si>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</si>
  <si>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</si>
  <si>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</si>
  <si>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</si>
  <si>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</si>
  <si>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</si>
  <si>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</si>
  <si>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</si>
  <si>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</si>
  <si>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</si>
  <si>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</si>
  <si>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</si>
  <si>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</si>
  <si>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</si>
  <si>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</si>
  <si>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</si>
  <si>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</si>
  <si>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</si>
  <si>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</si>
  <si>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</si>
  <si>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</si>
  <si>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</si>
  <si>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</si>
  <si>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</si>
  <si>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</si>
  <si>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</si>
  <si>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</si>
  <si>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</si>
  <si>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</si>
  <si>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</si>
  <si>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</si>
  <si>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</si>
  <si>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</si>
  <si>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</si>
  <si>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</si>
  <si>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</si>
  <si>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</si>
  <si>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</si>
  <si>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</si>
  <si>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</si>
  <si>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</si>
  <si>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</si>
  <si>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</si>
  <si>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</si>
  <si>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</si>
  <si>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</si>
  <si>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</si>
  <si>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</si>
  <si>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</si>
  <si>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</si>
  <si>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</si>
  <si>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</si>
  <si>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</si>
  <si>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</si>
  <si>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</si>
  <si>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</si>
  <si>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</si>
  <si>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</si>
  <si>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</si>
  <si>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</si>
  <si>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</si>
  <si>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</si>
  <si>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</si>
  <si>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</si>
  <si>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</si>
  <si>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</si>
  <si>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</si>
  <si>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</si>
  <si>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</si>
  <si>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</si>
  <si>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</si>
  <si>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</si>
  <si>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</si>
  <si>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</si>
  <si>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</si>
  <si>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</si>
  <si>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</si>
  <si>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</si>
  <si>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</si>
  <si>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</si>
  <si>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</si>
  <si>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</si>
  <si>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</si>
  <si>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</si>
  <si>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</si>
  <si>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</si>
  <si>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</si>
  <si>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</si>
  <si>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</si>
  <si>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</si>
  <si>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</si>
  <si>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</si>
  <si>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</si>
  <si>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</si>
  <si>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</si>
  <si>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</si>
  <si>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</si>
  <si>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</si>
  <si>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</si>
  <si>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</si>
  <si>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</si>
  <si>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</si>
  <si>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</si>
  <si>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</si>
  <si>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</si>
  <si>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</si>
  <si>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</si>
  <si>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</si>
  <si>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</si>
  <si>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</si>
  <si>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</si>
  <si>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</si>
  <si>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</si>
  <si>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</si>
  <si>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</si>
  <si>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</si>
  <si>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</si>
  <si>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</si>
  <si>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</si>
  <si>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</si>
  <si>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</si>
  <si>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</si>
  <si>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</si>
  <si>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</si>
  <si>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</si>
  <si>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</si>
  <si>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</si>
  <si>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</si>
  <si>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</si>
  <si>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</si>
  <si>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</si>
  <si>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</si>
  <si>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</si>
  <si>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</si>
  <si>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</si>
  <si>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</si>
  <si>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</si>
  <si>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</si>
  <si>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</si>
  <si>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</si>
  <si>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</si>
  <si>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</si>
  <si>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</si>
  <si>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</si>
  <si>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</si>
  <si>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</si>
  <si>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</si>
  <si>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</si>
  <si>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</si>
  <si>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</si>
  <si>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</si>
  <si>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</si>
  <si>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</si>
  <si>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</si>
  <si>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</si>
  <si>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</si>
  <si>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</si>
  <si>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</si>
  <si>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</si>
  <si>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</si>
  <si>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</si>
  <si>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</si>
  <si>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</si>
  <si>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</si>
  <si>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</si>
  <si>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</si>
  <si>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</si>
  <si>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</si>
  <si>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</si>
  <si>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</si>
  <si>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</si>
  <si>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</si>
  <si>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</si>
  <si>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</si>
  <si>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</si>
  <si>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</si>
  <si>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</si>
  <si>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</si>
  <si>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</si>
  <si>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</si>
  <si>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</si>
  <si>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</si>
  <si>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</si>
  <si>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</si>
  <si>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</si>
  <si>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</si>
  <si>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</si>
  <si>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</si>
  <si>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</si>
  <si>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</si>
  <si>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</si>
  <si>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</si>
  <si>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</si>
  <si>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</si>
  <si>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</si>
  <si>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</si>
  <si>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</si>
  <si>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</si>
  <si>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</si>
  <si>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</si>
  <si>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</si>
  <si>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</si>
  <si>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</si>
  <si>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</si>
  <si>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</si>
  <si>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</si>
  <si>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</si>
  <si>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</si>
  <si>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</si>
  <si>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</si>
  <si>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</si>
  <si>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</si>
  <si>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</si>
  <si>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</si>
  <si>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</si>
  <si>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</si>
  <si>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</si>
  <si>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</si>
  <si>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</si>
  <si>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</si>
  <si>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</si>
  <si>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</si>
  <si>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</si>
  <si>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</si>
  <si>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</si>
  <si>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</si>
  <si>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</si>
  <si>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</si>
  <si>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</si>
  <si>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</si>
  <si>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</si>
  <si>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</si>
  <si>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</si>
  <si>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</si>
  <si>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</si>
  <si>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</si>
  <si>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</si>
  <si>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</si>
  <si>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</si>
  <si>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</si>
  <si>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</si>
  <si>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</si>
  <si>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</si>
  <si>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</si>
  <si>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</si>
  <si>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</si>
  <si>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</si>
  <si>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</si>
  <si>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</si>
  <si>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</si>
  <si>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</si>
  <si>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</si>
  <si>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</si>
  <si>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</si>
  <si>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</si>
  <si>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</si>
  <si>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</si>
  <si>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</si>
  <si>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</si>
  <si>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</si>
  <si>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</si>
  <si>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</si>
  <si>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</si>
  <si>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</si>
  <si>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</si>
  <si>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</si>
  <si>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</si>
  <si>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</si>
  <si>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</si>
  <si>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</si>
  <si>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</si>
  <si>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</si>
  <si>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</si>
  <si>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</si>
  <si>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</si>
  <si>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</si>
  <si>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</si>
  <si>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</si>
  <si>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</si>
  <si>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</si>
  <si>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</si>
  <si>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</si>
  <si>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</si>
  <si>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</si>
  <si>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</si>
  <si>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</si>
  <si>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</si>
  <si>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</si>
  <si>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</si>
  <si>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</si>
  <si>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</si>
  <si>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</si>
  <si>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</si>
  <si>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</si>
  <si>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</si>
  <si>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</si>
  <si>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</si>
  <si>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</si>
  <si>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</si>
  <si>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</si>
  <si>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</si>
  <si>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</si>
  <si>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</si>
  <si>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</si>
  <si>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</si>
  <si>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</si>
  <si>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</si>
  <si>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</si>
  <si>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</si>
  <si>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</si>
  <si>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</si>
  <si>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</si>
  <si>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</si>
  <si>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</si>
  <si>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</si>
  <si>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</si>
  <si>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</si>
  <si>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</si>
  <si>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</si>
  <si>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</si>
  <si>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</si>
  <si>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</si>
  <si>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</si>
  <si>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</si>
  <si>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</si>
  <si>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</si>
  <si>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</si>
  <si>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</si>
  <si>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</si>
  <si>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</si>
  <si>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</si>
  <si>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</si>
  <si>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</si>
  <si>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</si>
  <si>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</si>
  <si>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</si>
  <si>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</si>
  <si>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</si>
  <si>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</si>
  <si>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</si>
  <si>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</si>
  <si>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</si>
  <si>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</si>
  <si>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</si>
  <si>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</si>
  <si>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</si>
  <si>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</si>
  <si>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</si>
  <si>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</si>
  <si>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</si>
  <si>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</si>
  <si>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</si>
  <si>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</si>
  <si>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</si>
  <si>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</si>
  <si>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</si>
  <si>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</si>
  <si>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</si>
  <si>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</si>
  <si>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</si>
  <si>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</si>
  <si>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</si>
  <si>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</si>
  <si>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</si>
  <si>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</si>
  <si>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</si>
  <si>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</si>
  <si>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</si>
  <si>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</si>
  <si>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</si>
  <si>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</si>
  <si>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</si>
  <si>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</si>
  <si>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</si>
  <si>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</si>
  <si>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</si>
  <si>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</si>
  <si>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</si>
  <si>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</si>
  <si>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</si>
  <si>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</si>
  <si>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</si>
  <si>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</si>
  <si>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</si>
  <si>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</si>
  <si>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</si>
  <si>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</si>
  <si>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</si>
  <si>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</si>
  <si>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</si>
  <si>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</si>
  <si>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</si>
  <si>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</si>
  <si>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</si>
  <si>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</si>
  <si>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</si>
  <si>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</si>
  <si>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</si>
  <si>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</si>
  <si>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</si>
  <si>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</si>
  <si>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</si>
  <si>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</si>
  <si>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</si>
  <si>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</si>
  <si>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</si>
  <si>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</si>
  <si>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</si>
  <si>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</si>
  <si>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</si>
  <si>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</si>
  <si>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</si>
  <si>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</si>
  <si>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</si>
  <si>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</si>
  <si>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</si>
  <si>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</si>
  <si>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</si>
  <si>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</si>
  <si>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</si>
  <si>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</si>
  <si>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</si>
  <si>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</si>
  <si>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</si>
  <si>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</si>
  <si>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</si>
  <si>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</si>
  <si>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</si>
  <si>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</si>
  <si>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</si>
  <si>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</si>
  <si>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</si>
  <si>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</si>
  <si>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</si>
  <si>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</si>
  <si>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</si>
  <si>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</si>
  <si>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</si>
  <si>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</si>
  <si>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</si>
  <si>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</si>
  <si>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</si>
  <si>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</si>
  <si>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</si>
  <si>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</si>
  <si>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</si>
  <si>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</si>
  <si>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</si>
  <si>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</si>
  <si>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</si>
  <si>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</si>
  <si>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</si>
  <si>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</si>
  <si>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</si>
  <si>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</si>
  <si>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</si>
  <si>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</si>
  <si>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</si>
  <si>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</si>
  <si>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</si>
  <si>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</si>
  <si>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</si>
  <si>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</si>
  <si>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</si>
  <si>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</si>
  <si>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</si>
  <si>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</si>
  <si>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</si>
  <si>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</si>
  <si>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</si>
  <si>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</si>
  <si>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</si>
  <si>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</si>
  <si>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</si>
  <si>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</si>
  <si>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</si>
  <si>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</si>
  <si>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</si>
  <si>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</si>
  <si>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</si>
  <si>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</si>
  <si>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</si>
  <si>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</si>
  <si>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</si>
  <si>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</si>
  <si>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</si>
  <si>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</si>
  <si>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</si>
  <si>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</si>
  <si>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</si>
  <si>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</si>
  <si>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</si>
  <si>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</si>
  <si>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</si>
  <si>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</si>
  <si>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</si>
  <si>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</si>
  <si>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</si>
  <si>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</si>
  <si>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</si>
  <si>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</si>
  <si>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</si>
  <si>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</si>
  <si>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</si>
  <si>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</si>
  <si>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</si>
  <si>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</si>
  <si>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</si>
  <si>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</si>
  <si>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</si>
  <si>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</si>
  <si>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</si>
  <si>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</si>
  <si>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</si>
  <si>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</si>
  <si>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</si>
  <si>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</si>
  <si>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</si>
  <si>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</si>
  <si>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</si>
  <si>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</si>
  <si>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</si>
  <si>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</si>
  <si>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</si>
  <si>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</si>
  <si>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</si>
  <si>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</si>
  <si>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</si>
  <si>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</si>
  <si>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</si>
  <si>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</si>
  <si>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</si>
  <si>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</si>
  <si>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</si>
  <si>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</si>
  <si>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</si>
  <si>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</si>
  <si>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</si>
  <si>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</si>
  <si>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</si>
  <si>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</si>
  <si>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</si>
  <si>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</si>
  <si>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</si>
  <si>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</si>
  <si>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</si>
  <si>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</si>
  <si>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</si>
  <si>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</si>
  <si>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</si>
  <si>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</si>
  <si>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</si>
  <si>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</si>
  <si>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</si>
  <si>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</si>
  <si>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</si>
  <si>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</si>
  <si>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</si>
  <si>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</si>
  <si>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</si>
  <si>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</si>
  <si>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</si>
  <si>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</si>
  <si>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</si>
  <si>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</si>
  <si>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</si>
  <si>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</si>
  <si>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</si>
  <si>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</si>
  <si>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</si>
  <si>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</si>
  <si>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</si>
  <si>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</si>
  <si>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</si>
  <si>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</si>
  <si>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</si>
  <si>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</si>
  <si>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</si>
  <si>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</si>
  <si>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</si>
  <si>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</si>
  <si>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</si>
  <si>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</si>
  <si>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</si>
  <si>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</si>
  <si>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</si>
  <si>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</si>
  <si>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</si>
  <si>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</si>
  <si>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</si>
  <si>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</si>
  <si>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</si>
  <si>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</si>
  <si>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</si>
  <si>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</si>
  <si>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</si>
  <si>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</si>
  <si>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</si>
  <si>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</si>
  <si>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</si>
  <si>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</si>
  <si>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</si>
  <si>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</si>
  <si>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</si>
  <si>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</si>
  <si>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</si>
  <si>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</si>
  <si>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</si>
  <si>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</si>
  <si>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</si>
  <si>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</si>
  <si>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</si>
  <si>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</si>
  <si>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</si>
  <si>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</si>
  <si>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</si>
  <si>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</si>
  <si>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</si>
  <si>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</si>
  <si>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</si>
  <si>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</si>
  <si>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</si>
  <si>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</si>
  <si>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</si>
  <si>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</si>
  <si>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</si>
  <si>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</si>
  <si>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</si>
  <si>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</si>
  <si>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</si>
  <si>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</si>
  <si>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</si>
  <si>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</si>
  <si>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</si>
  <si>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</si>
  <si>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</si>
  <si>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</si>
  <si>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</si>
  <si>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</si>
  <si>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</si>
  <si>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</si>
  <si>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</si>
  <si>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</si>
  <si>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</si>
  <si>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</si>
  <si>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</si>
  <si>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</si>
  <si>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</si>
  <si>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</si>
  <si>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</si>
  <si>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</si>
  <si>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</si>
  <si>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</si>
  <si>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</si>
  <si>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</si>
  <si>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</si>
  <si>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</si>
  <si>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</si>
  <si>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</si>
  <si>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</si>
  <si>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</si>
  <si>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</si>
  <si>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</si>
  <si>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</si>
  <si>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</si>
  <si>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</si>
  <si>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</si>
  <si>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</si>
  <si>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</si>
  <si>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</si>
  <si>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</si>
  <si>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</si>
  <si>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</si>
  <si>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</si>
  <si>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</si>
  <si>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</si>
  <si>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</si>
  <si>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</si>
  <si>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</si>
  <si>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</si>
  <si>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</si>
  <si>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</si>
  <si>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</si>
  <si>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</si>
  <si>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</si>
  <si>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</si>
  <si>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</si>
  <si>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</si>
  <si>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</si>
  <si>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</si>
  <si>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</si>
  <si>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</si>
  <si>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</si>
  <si>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</si>
  <si>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</si>
  <si>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</si>
  <si>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</si>
  <si>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</si>
  <si>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</si>
  <si>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</si>
  <si>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</si>
  <si>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</si>
  <si>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</si>
  <si>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</si>
  <si>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</si>
  <si>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</si>
  <si>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</si>
  <si>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</si>
  <si>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</si>
  <si>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</si>
  <si>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</si>
  <si>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</si>
  <si>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</si>
  <si>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</si>
  <si>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</si>
  <si>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</si>
  <si>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</si>
  <si>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</si>
  <si>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</si>
  <si>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</si>
  <si>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</si>
  <si>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</si>
  <si>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</si>
  <si>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</si>
  <si>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</si>
  <si>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</si>
  <si>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</si>
  <si>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</si>
  <si>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</si>
  <si>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</si>
  <si>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</si>
  <si>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</si>
  <si>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</si>
  <si>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</si>
  <si>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</si>
  <si>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</si>
  <si>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</si>
  <si>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</si>
  <si>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</si>
  <si>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</si>
  <si>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</si>
  <si>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</si>
  <si>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</si>
  <si>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</si>
  <si>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</si>
  <si>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</si>
  <si>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</si>
  <si>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</si>
  <si>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</si>
  <si>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</si>
  <si>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</si>
  <si>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</si>
  <si>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</si>
  <si>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</si>
  <si>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</si>
  <si>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</si>
  <si>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</si>
  <si>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</si>
  <si>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</si>
  <si>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</si>
  <si>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</si>
  <si>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</si>
  <si>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</si>
  <si>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</si>
  <si>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</si>
  <si>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</si>
  <si>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</si>
  <si>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</si>
  <si>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</si>
  <si>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</si>
  <si>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</si>
  <si>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</si>
  <si>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</si>
  <si>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</si>
  <si>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</si>
  <si>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</si>
  <si>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</si>
  <si>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</si>
  <si>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</si>
  <si>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</si>
  <si>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</si>
  <si>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</si>
  <si>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</si>
  <si>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</si>
  <si>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</si>
  <si>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</si>
  <si>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</si>
  <si>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</si>
  <si>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</si>
  <si>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</si>
  <si>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</si>
  <si>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</si>
  <si>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</si>
  <si>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</si>
  <si>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</si>
  <si>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</si>
  <si>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</si>
  <si>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</si>
  <si>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</si>
  <si>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</si>
  <si>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</si>
  <si>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</si>
  <si>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</si>
  <si>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</si>
  <si>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</si>
  <si>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</si>
  <si>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</si>
  <si>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</si>
  <si>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</si>
  <si>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</si>
  <si>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</si>
  <si>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</si>
  <si>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</si>
  <si>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</si>
  <si>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</si>
  <si>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</si>
  <si>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</si>
  <si>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</si>
  <si>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</si>
  <si>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</si>
  <si>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</si>
  <si>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</si>
  <si>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</si>
  <si>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</si>
  <si>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</si>
  <si>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</si>
  <si>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</si>
  <si>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</si>
  <si>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</si>
  <si>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</si>
  <si>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</si>
  <si>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</si>
  <si>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</si>
  <si>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</si>
  <si>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</si>
  <si>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</si>
  <si>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</si>
  <si>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</si>
  <si>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</si>
  <si>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</si>
  <si>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</si>
  <si>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</si>
  <si>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</si>
  <si>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</si>
  <si>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</si>
  <si>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</si>
  <si>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</si>
  <si>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</si>
  <si>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</si>
  <si>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</si>
  <si>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</si>
  <si>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</si>
  <si>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</si>
  <si>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</si>
  <si>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</si>
  <si>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</si>
  <si>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</si>
  <si>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</si>
  <si>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</si>
  <si>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</si>
  <si>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</si>
  <si>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</si>
  <si>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</si>
  <si>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</si>
  <si>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</si>
  <si>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</si>
  <si>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</si>
  <si>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</si>
  <si>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</si>
  <si>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</si>
  <si>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</si>
  <si>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</si>
  <si>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</si>
  <si>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</si>
  <si>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</si>
  <si>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</si>
  <si>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</si>
  <si>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</si>
  <si>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</si>
  <si>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</si>
  <si>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</si>
  <si>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</si>
  <si>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</si>
  <si>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</si>
  <si>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</si>
  <si>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</si>
  <si>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</si>
  <si>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</si>
  <si>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</si>
  <si>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</si>
  <si>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</si>
  <si>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</si>
  <si>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</si>
  <si>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</si>
  <si>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</si>
  <si>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</si>
  <si>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</si>
  <si>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</si>
  <si>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</si>
  <si>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</si>
  <si>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</si>
  <si>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</si>
  <si>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</si>
  <si>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</si>
  <si>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</si>
  <si>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</si>
  <si>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</si>
  <si>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</si>
  <si>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</si>
  <si>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</si>
  <si>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</si>
  <si>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</si>
  <si>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</si>
  <si>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</si>
  <si>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</si>
  <si>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</si>
  <si>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</si>
  <si>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</si>
  <si>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</si>
  <si>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</si>
  <si>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</si>
  <si>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</si>
  <si>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</si>
  <si>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</si>
  <si>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</si>
  <si>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</si>
  <si>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</si>
  <si>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</si>
  <si>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</si>
  <si>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</si>
  <si>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</si>
  <si>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</si>
  <si>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</si>
  <si>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</si>
  <si>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</si>
  <si>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</si>
  <si>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</si>
  <si>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</si>
  <si>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</si>
  <si>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</si>
  <si>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</si>
  <si>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</si>
  <si>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</si>
  <si>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</si>
  <si>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</si>
  <si>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</si>
  <si>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</si>
  <si>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</si>
  <si>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</si>
  <si>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</si>
  <si>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</si>
  <si>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</si>
  <si>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</si>
  <si>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</si>
  <si>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</si>
  <si>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</si>
  <si>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</si>
  <si>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</si>
  <si>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</si>
  <si>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</si>
  <si>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</si>
  <si>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</si>
  <si>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</si>
  <si>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</si>
  <si>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</si>
  <si>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</si>
  <si>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</si>
  <si>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</si>
  <si>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</si>
  <si>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</si>
  <si>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</si>
  <si>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</si>
  <si>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</si>
  <si>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</si>
  <si>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</si>
  <si>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</si>
  <si>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</si>
  <si>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</si>
  <si>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</si>
  <si>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</si>
  <si>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</si>
  <si>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</si>
  <si>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</si>
  <si>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</si>
  <si>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</si>
  <si>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</si>
  <si>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</si>
  <si>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</si>
  <si>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</si>
  <si>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</si>
  <si>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</si>
  <si>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</si>
  <si>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</si>
  <si>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</si>
  <si>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</si>
  <si>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</si>
  <si>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</si>
  <si>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</si>
  <si>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</si>
  <si>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</si>
  <si>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</si>
  <si>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</si>
  <si>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</si>
  <si>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</si>
  <si>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</si>
  <si>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</si>
  <si>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</si>
  <si>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</si>
  <si>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</si>
  <si>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</si>
  <si>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</si>
  <si>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</si>
  <si>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</si>
  <si>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</si>
  <si>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</si>
  <si>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</si>
  <si>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</si>
  <si>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</si>
  <si>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</si>
  <si>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</si>
  <si>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</si>
  <si>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</si>
  <si>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</si>
  <si>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</si>
  <si>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</si>
  <si>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</si>
  <si>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</si>
  <si>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</si>
  <si>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</si>
  <si>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</si>
  <si>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</si>
  <si>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</si>
  <si>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</si>
  <si>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</si>
  <si>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</si>
  <si>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</si>
  <si>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</si>
  <si>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</si>
  <si>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</si>
  <si>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</si>
  <si>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</si>
  <si>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</si>
  <si>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</si>
  <si>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</si>
  <si>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</si>
  <si>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</si>
  <si>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</si>
  <si>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</si>
  <si>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</si>
  <si>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</si>
  <si>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</si>
  <si>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</si>
  <si>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</si>
  <si>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</si>
  <si>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</si>
  <si>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</si>
  <si>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</si>
  <si>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</si>
  <si>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</si>
  <si>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</si>
  <si>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</si>
  <si>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</si>
  <si>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</si>
  <si>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</si>
  <si>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</si>
  <si>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</si>
  <si>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</si>
  <si>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</si>
  <si>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</si>
  <si>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</si>
  <si>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</si>
  <si>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</si>
  <si>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</si>
  <si>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</si>
  <si>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</si>
  <si>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</si>
  <si>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</si>
  <si>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</si>
  <si>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</si>
  <si>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</si>
  <si>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</si>
  <si>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</si>
  <si>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</si>
  <si>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</si>
  <si>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</si>
  <si>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</si>
  <si>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</si>
  <si>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</si>
  <si>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</si>
  <si>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</si>
  <si>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</si>
  <si>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</si>
  <si>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</si>
  <si>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</si>
  <si>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</si>
  <si>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</si>
  <si>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</si>
  <si>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</si>
  <si>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</si>
  <si>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</si>
  <si>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</si>
  <si>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</si>
  <si>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</si>
  <si>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</si>
  <si>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</si>
  <si>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</si>
  <si>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</si>
  <si>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</si>
  <si>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</si>
  <si>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</si>
  <si>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</si>
  <si>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</si>
  <si>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</si>
  <si>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</si>
  <si>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</si>
  <si>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</si>
  <si>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</si>
  <si>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</si>
  <si>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</si>
  <si>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</si>
  <si>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</si>
  <si>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</si>
  <si>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</si>
  <si>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</si>
  <si>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</si>
  <si>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</si>
  <si>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</si>
  <si>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</si>
  <si>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</si>
  <si>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</si>
  <si>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</si>
  <si>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</si>
  <si>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</si>
  <si>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</si>
  <si>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</si>
  <si>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</si>
  <si>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</si>
  <si>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</si>
  <si>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</si>
  <si>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</si>
  <si>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</si>
  <si>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</si>
  <si>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</si>
  <si>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</si>
  <si>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</si>
  <si>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</si>
  <si>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</si>
  <si>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</si>
  <si>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</si>
  <si>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</si>
  <si>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</si>
  <si>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</si>
  <si>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</si>
  <si>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</si>
  <si>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</si>
  <si>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</si>
  <si>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</si>
  <si>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</si>
  <si>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</si>
  <si>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</si>
  <si>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</si>
  <si>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</si>
  <si>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</si>
  <si>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</si>
  <si>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</si>
  <si>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</si>
  <si>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</si>
  <si>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</si>
  <si>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</si>
  <si>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</si>
  <si>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</si>
  <si>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</si>
  <si>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</si>
  <si>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</si>
  <si>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</si>
  <si>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</si>
  <si>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</si>
  <si>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</si>
  <si>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</si>
  <si>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</si>
  <si>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</si>
  <si>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</si>
  <si>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</si>
  <si>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</si>
  <si>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</si>
  <si>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</si>
  <si>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</si>
  <si>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</si>
  <si>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</si>
  <si>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</si>
  <si>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</si>
  <si>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</si>
  <si>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</si>
  <si>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</si>
  <si>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</si>
  <si>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</si>
  <si>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</si>
  <si>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</si>
  <si>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</si>
  <si>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</si>
  <si>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</si>
  <si>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</si>
  <si>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</si>
  <si>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</si>
  <si>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</si>
  <si>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</si>
  <si>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</si>
  <si>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</si>
  <si>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</si>
  <si>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</si>
  <si>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</si>
  <si>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</si>
  <si>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</si>
  <si>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</si>
  <si>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</si>
  <si>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</si>
  <si>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</si>
  <si>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</si>
  <si>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</si>
  <si>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</si>
  <si>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</si>
  <si>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</si>
  <si>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</si>
  <si>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</si>
  <si>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</si>
  <si>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</si>
  <si>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</si>
  <si>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</si>
  <si>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</si>
  <si>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</si>
  <si>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</si>
  <si>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</si>
  <si>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</si>
  <si>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</si>
  <si>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</si>
  <si>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</si>
  <si>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</si>
  <si>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</si>
  <si>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</si>
  <si>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</si>
  <si>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</si>
  <si>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</si>
  <si>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</si>
  <si>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</si>
  <si>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</si>
  <si>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</si>
  <si>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</si>
  <si>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</si>
  <si>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</si>
  <si>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</si>
  <si>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</si>
  <si>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</si>
  <si>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</si>
  <si>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</si>
  <si>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</si>
  <si>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</si>
  <si>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</si>
  <si>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</si>
  <si>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</si>
  <si>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</si>
  <si>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</si>
  <si>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</si>
  <si>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</si>
  <si>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</si>
  <si>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</si>
  <si>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</si>
  <si>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</si>
  <si>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</si>
  <si>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</si>
  <si>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</si>
  <si>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</si>
  <si>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</si>
  <si>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</si>
  <si>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</si>
  <si>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</si>
  <si>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</si>
  <si>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</si>
  <si>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</si>
  <si>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</si>
  <si>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</si>
  <si>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</si>
  <si>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</si>
  <si>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</si>
  <si>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</si>
  <si>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</si>
  <si>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</si>
  <si>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</si>
  <si>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</si>
  <si>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</si>
  <si>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</si>
  <si>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</si>
  <si>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</si>
  <si>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</si>
  <si>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</si>
  <si>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</si>
  <si>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</si>
  <si>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</si>
  <si>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</si>
  <si>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</si>
  <si>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</si>
  <si>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</si>
  <si>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</si>
  <si>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</si>
  <si>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</si>
  <si>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</si>
  <si>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</si>
  <si>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</si>
  <si>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</si>
  <si>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</si>
  <si>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</si>
  <si>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</si>
  <si>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</si>
  <si>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</si>
  <si>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</si>
  <si>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</si>
  <si>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</si>
  <si>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</si>
  <si>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</si>
  <si>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</si>
  <si>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</si>
  <si>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</si>
  <si>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</si>
  <si>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</si>
  <si>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</si>
  <si>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</si>
  <si>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</si>
  <si>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</si>
  <si>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</si>
  <si>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</si>
  <si>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</si>
  <si>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</si>
  <si>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</si>
  <si>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</si>
  <si>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</si>
  <si>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</si>
  <si>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</si>
  <si>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</si>
  <si>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</si>
  <si>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</si>
  <si>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</si>
  <si>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</si>
  <si>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</si>
  <si>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</si>
  <si>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</si>
  <si>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</si>
  <si>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</si>
  <si>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</si>
  <si>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</si>
  <si>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</si>
  <si>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</si>
  <si>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</si>
  <si>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</si>
  <si>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</si>
  <si>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</si>
  <si>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</si>
  <si>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</si>
  <si>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</si>
  <si>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</si>
  <si>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</si>
  <si>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</si>
  <si>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</si>
  <si>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</si>
  <si>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</si>
  <si>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</si>
  <si>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</si>
  <si>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</si>
  <si>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</si>
  <si>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</si>
  <si>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</si>
  <si>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</si>
  <si>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</si>
  <si>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</si>
  <si>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</si>
  <si>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</si>
  <si>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</si>
  <si>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</si>
  <si>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</si>
  <si>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</si>
  <si>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</si>
  <si>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</si>
  <si>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</si>
  <si>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</si>
  <si>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</si>
  <si>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</si>
  <si>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</si>
  <si>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</si>
  <si>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</si>
  <si>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</si>
  <si>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</si>
  <si>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</si>
  <si>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</si>
  <si>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</si>
  <si>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</si>
  <si>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</si>
  <si>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</si>
  <si>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</si>
  <si>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</si>
  <si>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</si>
  <si>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</si>
  <si>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</si>
  <si>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</si>
  <si>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</si>
  <si>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</si>
  <si>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</si>
  <si>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</si>
  <si>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</si>
  <si>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</si>
  <si>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</si>
  <si>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</si>
  <si>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</si>
  <si>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</si>
  <si>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</si>
  <si>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</si>
  <si>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</si>
  <si>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</si>
  <si>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</si>
  <si>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</si>
  <si>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</si>
  <si>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</si>
  <si>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</si>
  <si>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</si>
  <si>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</si>
  <si>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</si>
  <si>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</si>
  <si>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</si>
  <si>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</si>
  <si>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</si>
  <si>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</si>
  <si>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</si>
  <si>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</si>
  <si>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</si>
  <si>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</si>
  <si>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</si>
  <si>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</si>
  <si>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</si>
  <si>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</si>
  <si>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</si>
  <si>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</si>
  <si>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</si>
  <si>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</si>
  <si>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</si>
  <si>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</si>
  <si>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</si>
  <si>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</si>
  <si>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</si>
  <si>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</si>
  <si>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</si>
  <si>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</si>
  <si>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</si>
  <si>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</si>
  <si>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</si>
  <si>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</si>
  <si>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</si>
  <si>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</si>
  <si>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</si>
  <si>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</si>
  <si>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</si>
  <si>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</si>
  <si>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</si>
  <si>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</si>
  <si>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</si>
  <si>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</si>
  <si>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</si>
  <si>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</si>
  <si>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</si>
  <si>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</si>
  <si>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</si>
  <si>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</si>
  <si>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</si>
  <si>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</si>
  <si>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</si>
  <si>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</si>
  <si>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</si>
  <si>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</si>
  <si>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</si>
  <si>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</si>
  <si>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</si>
  <si>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</si>
  <si>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</si>
  <si>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</si>
  <si>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</si>
  <si>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</si>
  <si>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</si>
  <si>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</si>
  <si>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</si>
  <si>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</si>
  <si>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</si>
  <si>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</si>
  <si>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</si>
  <si>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</si>
  <si>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</si>
  <si>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</si>
  <si>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</si>
  <si>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</si>
  <si>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</si>
  <si>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</si>
  <si>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</si>
  <si>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</si>
  <si>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</si>
  <si>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</si>
  <si>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</si>
  <si>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</si>
  <si>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</si>
  <si>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</si>
  <si>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</si>
  <si>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</si>
  <si>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</si>
  <si>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</si>
  <si>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</si>
  <si>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</si>
  <si>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</si>
  <si>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</si>
  <si>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</si>
  <si>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</si>
  <si>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</si>
  <si>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</si>
  <si>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</si>
  <si>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</si>
  <si>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</si>
  <si>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</si>
  <si>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</si>
  <si>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</si>
  <si>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</si>
  <si>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</si>
  <si>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</si>
  <si>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</si>
  <si>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</si>
  <si>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</si>
  <si>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</si>
  <si>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</si>
  <si>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</si>
  <si>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</si>
  <si>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</si>
  <si>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</si>
  <si>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</si>
  <si>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</si>
  <si>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</si>
  <si>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</si>
  <si>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</si>
  <si>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</si>
  <si>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</si>
  <si>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</si>
  <si>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</si>
  <si>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</si>
  <si>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</si>
  <si>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</si>
  <si>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</si>
  <si>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</si>
  <si>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</si>
  <si>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</si>
  <si>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</si>
  <si>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</si>
  <si>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</si>
  <si>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</si>
  <si>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</si>
  <si>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</si>
  <si>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</si>
  <si>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</si>
  <si>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</si>
  <si>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</si>
  <si>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</si>
  <si>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</si>
  <si>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</si>
  <si>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</si>
  <si>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</si>
  <si>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</si>
  <si>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</si>
  <si>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</si>
  <si>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</si>
  <si>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</si>
  <si>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</si>
  <si>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</si>
  <si>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</si>
  <si>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</si>
  <si>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</si>
  <si>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</si>
  <si>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</si>
  <si>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</si>
  <si>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</si>
  <si>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</si>
  <si>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</si>
  <si>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</si>
  <si>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</si>
  <si>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</si>
  <si>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</si>
  <si>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</si>
  <si>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</si>
  <si>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</si>
  <si>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</si>
  <si>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</si>
  <si>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</si>
  <si>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</si>
  <si>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</si>
  <si>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</si>
  <si>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</si>
  <si>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</si>
  <si>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</si>
  <si>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</si>
  <si>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</si>
  <si>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</si>
  <si>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</si>
  <si>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</si>
  <si>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</si>
  <si>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</si>
  <si>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</si>
  <si>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</si>
  <si>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</si>
  <si>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</si>
  <si>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</si>
  <si>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</si>
  <si>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</si>
  <si>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</si>
  <si>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</si>
  <si>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</si>
  <si>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</si>
  <si>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</si>
  <si>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</si>
  <si>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</si>
  <si>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</si>
  <si>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</si>
  <si>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</si>
  <si>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</si>
  <si>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</si>
  <si>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</si>
  <si>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</si>
  <si>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</si>
  <si>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</si>
  <si>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</si>
  <si>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</si>
  <si>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</si>
  <si>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</si>
  <si>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</si>
  <si>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</si>
  <si>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</si>
  <si>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</si>
  <si>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</si>
  <si>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</si>
  <si>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</si>
  <si>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</si>
  <si>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</si>
  <si>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</si>
  <si>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</si>
  <si>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</si>
  <si>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</si>
  <si>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</si>
  <si>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</si>
  <si>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</si>
  <si>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</si>
  <si>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</si>
  <si>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</si>
  <si>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</si>
  <si>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</si>
  <si>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</si>
  <si>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</si>
  <si>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</si>
  <si>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</si>
  <si>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</si>
  <si>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</si>
  <si>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</si>
  <si>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</si>
  <si>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</si>
  <si>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</si>
  <si>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</si>
  <si>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</si>
  <si>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</si>
  <si>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</si>
  <si>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</si>
  <si>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</si>
  <si>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</si>
  <si>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</si>
  <si>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</si>
  <si>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</si>
  <si>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</si>
  <si>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</si>
  <si>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</si>
  <si>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</si>
  <si>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</si>
  <si>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</si>
  <si>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</si>
  <si>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</si>
  <si>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</si>
  <si>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</si>
  <si>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</si>
  <si>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</si>
  <si>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</si>
  <si>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</si>
  <si>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</si>
  <si>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</si>
  <si>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</si>
  <si>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</si>
  <si>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</si>
  <si>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</si>
  <si>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</si>
  <si>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</si>
  <si>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</si>
  <si>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</si>
  <si>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</si>
  <si>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</si>
  <si>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</si>
  <si>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</si>
  <si>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</si>
  <si>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</si>
  <si>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</si>
  <si>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</si>
  <si>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</si>
  <si>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</si>
  <si>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</si>
  <si>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</si>
  <si>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</si>
  <si>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</si>
  <si>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</si>
  <si>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</si>
  <si>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</si>
  <si>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</si>
  <si>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</si>
  <si>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</si>
  <si>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</si>
  <si>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</si>
  <si>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</si>
  <si>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</si>
  <si>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</si>
  <si>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</si>
  <si>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</si>
  <si>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</si>
  <si>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</si>
  <si>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</si>
  <si>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</si>
  <si>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</si>
  <si>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</si>
  <si>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</si>
  <si>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</si>
  <si>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</si>
  <si>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</si>
  <si>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</si>
  <si>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</si>
  <si>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</si>
  <si>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</si>
  <si>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</si>
  <si>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</si>
  <si>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</si>
  <si>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</si>
  <si>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</si>
  <si>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</si>
  <si>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</si>
  <si>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</si>
  <si>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</si>
  <si>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</si>
  <si>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</si>
  <si>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</si>
  <si>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</si>
  <si>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</si>
  <si>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</si>
  <si>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</si>
  <si>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</si>
  <si>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</si>
  <si>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</si>
  <si>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</si>
  <si>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</si>
  <si>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</si>
  <si>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</si>
  <si>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</si>
  <si>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</si>
  <si>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</si>
  <si>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</si>
  <si>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</si>
  <si>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</si>
  <si>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</si>
  <si>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</si>
  <si>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</si>
  <si>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</si>
  <si>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</si>
  <si>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</si>
  <si>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</si>
  <si>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</si>
  <si>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</si>
  <si>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</si>
  <si>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</si>
  <si>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</si>
  <si>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</si>
  <si>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</si>
  <si>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</si>
  <si>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</si>
  <si>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</si>
  <si>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</si>
  <si>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</si>
  <si>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</si>
  <si>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</si>
  <si>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</si>
  <si>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</si>
  <si>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</si>
  <si>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</si>
  <si>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</si>
  <si>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</si>
  <si>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</si>
  <si>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</si>
  <si>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</si>
  <si>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</si>
  <si>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</si>
  <si>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</si>
  <si>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</si>
  <si>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</si>
  <si>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</si>
  <si>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</si>
  <si>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</si>
  <si>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</si>
  <si>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</si>
  <si>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</si>
  <si>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</si>
  <si>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</si>
  <si>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</si>
  <si>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</si>
  <si>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</si>
  <si>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</si>
  <si>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</si>
  <si>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</si>
  <si>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</si>
  <si>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</si>
  <si>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</si>
  <si>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</si>
  <si>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</si>
  <si>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</si>
  <si>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</si>
  <si>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</si>
  <si>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</si>
  <si>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</si>
  <si>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</si>
  <si>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</si>
  <si>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</si>
  <si>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</si>
  <si>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</si>
  <si>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</si>
  <si>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</si>
  <si>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</si>
  <si>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</si>
  <si>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</si>
  <si>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</si>
  <si>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</si>
  <si>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</si>
  <si>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</si>
  <si>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</si>
  <si>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</si>
  <si>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</si>
  <si>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</si>
  <si>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</si>
  <si>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</si>
  <si>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</si>
  <si>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</si>
  <si>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</si>
  <si>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</si>
  <si>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</si>
  <si>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</si>
  <si>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</si>
  <si>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</si>
  <si>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</si>
  <si>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</si>
  <si>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</si>
  <si>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</si>
  <si>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</si>
  <si>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</si>
  <si>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</si>
  <si>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</si>
  <si>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</si>
  <si>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</si>
  <si>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</si>
  <si>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</si>
  <si>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</si>
  <si>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</si>
  <si>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</si>
  <si>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</si>
  <si>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</si>
  <si>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</si>
  <si>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</si>
  <si>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</si>
  <si>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</si>
  <si>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</si>
  <si>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</si>
  <si>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</si>
  <si>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</si>
  <si>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</si>
  <si>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</si>
  <si>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</si>
  <si>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</si>
  <si>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</si>
  <si>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</si>
  <si>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</si>
  <si>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</si>
  <si>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</si>
  <si>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</si>
  <si>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</si>
  <si>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</si>
  <si>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</si>
  <si>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</si>
  <si>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</si>
  <si>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</si>
  <si>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</si>
  <si>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</si>
  <si>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</si>
  <si>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</si>
  <si>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</si>
  <si>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</si>
  <si>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</si>
  <si>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</si>
  <si>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</si>
  <si>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</si>
  <si>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</si>
  <si>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</si>
  <si>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</si>
  <si>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</si>
  <si>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</si>
  <si>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</si>
  <si>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</si>
  <si>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</si>
  <si>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</si>
  <si>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</si>
  <si>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</si>
  <si>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</si>
  <si>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</si>
  <si>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</si>
  <si>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</si>
  <si>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</si>
  <si>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</si>
  <si>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</si>
  <si>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</si>
  <si>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</si>
  <si>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</si>
  <si>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</si>
  <si>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</si>
  <si>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</si>
  <si>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</si>
  <si>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</si>
  <si>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</si>
  <si>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</si>
  <si>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</si>
  <si>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</si>
  <si>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</si>
  <si>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</si>
  <si>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</si>
  <si>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</si>
  <si>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</si>
  <si>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</si>
  <si>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</si>
  <si>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</si>
  <si>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</si>
  <si>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</si>
  <si>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</si>
  <si>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</si>
  <si>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</si>
  <si>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</si>
  <si>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</si>
  <si>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</si>
  <si>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</si>
  <si>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</si>
  <si>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</si>
  <si>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</si>
  <si>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</si>
  <si>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</si>
  <si>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</si>
  <si>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</si>
  <si>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</si>
  <si>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</si>
  <si>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</si>
  <si>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</si>
  <si>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</si>
  <si>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</si>
  <si>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</si>
  <si>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</si>
  <si>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</si>
  <si>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</si>
  <si>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</si>
  <si>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</si>
  <si>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</si>
  <si>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</si>
  <si>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</si>
  <si>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</si>
  <si>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</si>
  <si>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</si>
  <si>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</si>
  <si>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</si>
  <si>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</si>
  <si>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</si>
  <si>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</si>
  <si>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</si>
  <si>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</si>
  <si>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</si>
  <si>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</si>
  <si>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</si>
  <si>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</si>
  <si>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</si>
  <si>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</si>
  <si>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</si>
  <si>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</si>
  <si>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</si>
  <si>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</si>
  <si>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</si>
  <si>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</si>
  <si>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</si>
  <si>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</si>
  <si>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</si>
  <si>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</si>
  <si>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</si>
  <si>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</si>
  <si>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</si>
  <si>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</si>
  <si>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</si>
  <si>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</si>
  <si>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</si>
  <si>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</si>
  <si>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</si>
  <si>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</si>
  <si>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</si>
  <si>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</si>
  <si>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</si>
  <si>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</si>
  <si>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</si>
  <si>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</si>
  <si>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</si>
  <si>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</si>
  <si>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</si>
  <si>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</si>
  <si>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</si>
  <si>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</si>
  <si>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</si>
  <si>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</si>
  <si>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</si>
  <si>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</si>
  <si>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</si>
  <si>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</si>
  <si>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</si>
  <si>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</si>
  <si>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</si>
  <si>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</si>
  <si>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</si>
  <si>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</si>
  <si>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</si>
  <si>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</si>
  <si>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</si>
  <si>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</si>
  <si>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</si>
  <si>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</si>
  <si>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</si>
  <si>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</si>
  <si>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</si>
  <si>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</si>
  <si>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</si>
  <si>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</si>
  <si>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</si>
  <si>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</si>
  <si>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</si>
  <si>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</si>
  <si>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</si>
  <si>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</si>
  <si>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</si>
  <si>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</si>
  <si>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</si>
  <si>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</si>
  <si>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</si>
  <si>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</si>
  <si>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</si>
  <si>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</si>
  <si>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</si>
  <si>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</si>
  <si>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</si>
  <si>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</si>
  <si>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</si>
  <si>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</si>
  <si>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</si>
  <si>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</si>
  <si>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</si>
  <si>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</si>
  <si>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</si>
  <si>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</si>
  <si>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</si>
  <si>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</si>
  <si>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</si>
  <si>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</si>
  <si>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</si>
  <si>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</si>
  <si>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</si>
  <si>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</si>
  <si>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</si>
  <si>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</si>
  <si>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</si>
  <si>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</si>
  <si>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</si>
  <si>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</si>
  <si>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</si>
  <si>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</si>
  <si>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</si>
  <si>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</si>
  <si>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</si>
  <si>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</si>
  <si>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</si>
  <si>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</si>
  <si>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</si>
  <si>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</si>
  <si>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</si>
  <si>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</si>
  <si>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</si>
  <si>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</si>
  <si>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</si>
  <si>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</si>
  <si>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</si>
  <si>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</si>
  <si>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</si>
  <si>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</si>
  <si>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</si>
  <si>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</si>
  <si>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</si>
  <si>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</si>
  <si>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</si>
  <si>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</si>
  <si>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</si>
  <si>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</si>
  <si>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</si>
  <si>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</si>
  <si>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</si>
  <si>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</si>
  <si>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</si>
  <si>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</si>
  <si>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</si>
  <si>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</si>
  <si>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</si>
  <si>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</si>
  <si>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</si>
  <si>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</si>
  <si>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</si>
  <si>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</si>
  <si>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</si>
  <si>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</si>
  <si>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</si>
  <si>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</si>
  <si>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</si>
  <si>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</si>
  <si>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</si>
  <si>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</si>
  <si>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</si>
  <si>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</si>
  <si>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</si>
  <si>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</si>
  <si>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</si>
  <si>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</si>
  <si>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</si>
  <si>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</si>
  <si>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</si>
  <si>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</si>
  <si>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</si>
  <si>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</si>
  <si>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</si>
  <si>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</si>
  <si>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</si>
  <si>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</si>
  <si>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</si>
  <si>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</si>
  <si>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</si>
  <si>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</si>
  <si>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</si>
  <si>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</si>
  <si>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</si>
  <si>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</si>
  <si>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</si>
  <si>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</si>
  <si>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</si>
  <si>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</si>
  <si>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</si>
  <si>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</si>
  <si>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</si>
  <si>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</si>
  <si>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</si>
  <si>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</si>
  <si>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</si>
  <si>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</si>
  <si>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</si>
  <si>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</si>
  <si>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</si>
  <si>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</si>
  <si>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</si>
  <si>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</si>
  <si>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</si>
  <si>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</si>
  <si>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</si>
  <si>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</si>
  <si>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</si>
  <si>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</si>
  <si>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</si>
  <si>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</si>
  <si>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</si>
  <si>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</si>
  <si>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</si>
  <si>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</si>
  <si>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</si>
  <si>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</si>
  <si>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</si>
  <si>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</si>
  <si>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</si>
  <si>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</si>
  <si>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</si>
  <si>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</si>
  <si>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</si>
  <si>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</si>
  <si>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</si>
  <si>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</si>
  <si>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</si>
  <si>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</si>
  <si>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</si>
  <si>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</si>
  <si>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</si>
  <si>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</si>
  <si>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</si>
  <si>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</si>
  <si>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</si>
  <si>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</si>
  <si>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</si>
  <si>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</si>
  <si>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</si>
  <si>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</si>
  <si>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</si>
  <si>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</si>
  <si>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</si>
  <si>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</si>
  <si>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</si>
  <si>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</si>
  <si>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</si>
  <si>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</si>
  <si>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</si>
  <si>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</si>
  <si>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</si>
  <si>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</si>
  <si>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</si>
  <si>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</si>
  <si>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</si>
  <si>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</si>
  <si>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</si>
  <si>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</si>
  <si>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</si>
  <si>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</si>
  <si>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</si>
  <si>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</si>
  <si>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</si>
  <si>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</si>
  <si>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</si>
  <si>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</si>
  <si>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</si>
  <si>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</si>
  <si>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</si>
  <si>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</si>
  <si>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</si>
  <si>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</si>
  <si>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</si>
  <si>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</si>
  <si>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</si>
  <si>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</si>
  <si>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</si>
  <si>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</si>
  <si>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</si>
  <si>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</si>
  <si>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</si>
  <si>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</si>
  <si>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</si>
  <si>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</si>
  <si>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</si>
  <si>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</si>
  <si>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</si>
  <si>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</si>
  <si>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</si>
  <si>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</si>
  <si>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</si>
  <si>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</si>
  <si>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</si>
  <si>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</si>
  <si>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</si>
  <si>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</si>
  <si>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</si>
  <si>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</si>
  <si>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</si>
  <si>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</si>
  <si>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</si>
  <si>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</si>
  <si>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</si>
  <si>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</si>
  <si>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</si>
  <si>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</si>
  <si>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</si>
  <si>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</si>
  <si>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</si>
  <si>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</si>
  <si>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</si>
  <si>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</si>
  <si>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</si>
  <si>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</si>
  <si>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</si>
  <si>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</si>
  <si>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</si>
  <si>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</si>
  <si>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</si>
  <si>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</si>
  <si>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</si>
  <si>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</si>
  <si>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</si>
  <si>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</si>
  <si>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</si>
  <si>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</si>
  <si>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</si>
  <si>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</si>
  <si>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</si>
  <si>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</si>
  <si>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</si>
  <si>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</si>
  <si>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</si>
  <si>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</si>
  <si>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</si>
  <si>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</si>
  <si>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</si>
  <si>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</si>
  <si>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</si>
  <si>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</si>
  <si>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</si>
  <si>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</si>
  <si>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</si>
  <si>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</si>
  <si>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</si>
  <si>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</si>
  <si>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</si>
  <si>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</si>
  <si>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</si>
  <si>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</si>
  <si>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</si>
  <si>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</si>
  <si>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</si>
  <si>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</si>
  <si>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</si>
  <si>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</si>
  <si>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</si>
  <si>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</si>
  <si>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</si>
  <si>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</si>
  <si>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</si>
  <si>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</si>
  <si>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</si>
  <si>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</si>
  <si>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</si>
  <si>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</si>
  <si>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</si>
  <si>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</si>
  <si>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</si>
  <si>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</si>
  <si>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</si>
  <si>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</si>
  <si>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</si>
  <si>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</si>
  <si>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</si>
  <si>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</si>
  <si>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</si>
  <si>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</si>
  <si>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</si>
  <si>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</si>
  <si>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</si>
  <si>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</si>
  <si>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</si>
  <si>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</si>
  <si>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</si>
  <si>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</si>
  <si>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</si>
  <si>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</si>
  <si>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</si>
  <si>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</si>
  <si>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</si>
  <si>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</si>
  <si>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</si>
  <si>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</si>
  <si>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</si>
  <si>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</si>
  <si>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</si>
  <si>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</si>
  <si>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</si>
  <si>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</si>
  <si>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</si>
  <si>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</si>
  <si>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</si>
  <si>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</si>
  <si>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</si>
  <si>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</si>
  <si>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</si>
  <si>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</si>
  <si>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</si>
  <si>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</si>
  <si>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</si>
  <si>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</si>
  <si>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</si>
  <si>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</si>
  <si>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</si>
  <si>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</si>
  <si>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</si>
  <si>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</si>
  <si>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</si>
  <si>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</si>
  <si>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</si>
  <si>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</si>
  <si>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</si>
  <si>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</si>
  <si>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</si>
  <si>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</si>
  <si>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</si>
  <si>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</si>
  <si>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</si>
  <si>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</si>
  <si>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</si>
  <si>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</si>
  <si>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</si>
  <si>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</si>
  <si>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</si>
  <si>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</si>
  <si>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</si>
  <si>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</si>
  <si>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</si>
  <si>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</si>
  <si>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</si>
  <si>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</si>
  <si>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</si>
  <si>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</si>
  <si>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</si>
  <si>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</si>
  <si>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</si>
  <si>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</si>
  <si>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</si>
  <si>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</si>
  <si>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</si>
  <si>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</si>
  <si>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</si>
  <si>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</si>
  <si>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</si>
  <si>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</si>
  <si>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</si>
  <si>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</si>
  <si>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</si>
  <si>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</si>
  <si>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</si>
  <si>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</si>
  <si>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</si>
  <si>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</si>
  <si>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</si>
  <si>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</si>
  <si>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</si>
  <si>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</si>
  <si>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</si>
  <si>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</si>
  <si>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</si>
  <si>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</si>
  <si>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</si>
  <si>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</si>
  <si>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</si>
  <si>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</si>
  <si>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</si>
  <si>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</si>
  <si>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</si>
  <si>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</si>
  <si>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</si>
  <si>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</si>
  <si>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</si>
  <si>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</si>
  <si>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</si>
  <si>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</si>
  <si>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</si>
  <si>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</si>
  <si>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</si>
  <si>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</si>
  <si>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</si>
  <si>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</si>
  <si>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</si>
  <si>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</si>
  <si>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</si>
  <si>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</si>
  <si>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</si>
  <si>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</si>
  <si>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</si>
  <si>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</si>
  <si>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</si>
  <si>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</si>
  <si>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</si>
  <si>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</si>
  <si>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</si>
  <si>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</si>
  <si>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</si>
  <si>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</si>
  <si>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</si>
  <si>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</si>
  <si>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</si>
  <si>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</si>
  <si>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</si>
  <si>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</si>
  <si>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</si>
  <si>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</si>
  <si>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</si>
  <si>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</si>
  <si>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</si>
  <si>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</si>
  <si>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</si>
  <si>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</si>
  <si>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</si>
  <si>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</si>
  <si>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</si>
  <si>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</si>
  <si>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</si>
  <si>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</si>
  <si>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</si>
  <si>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</si>
  <si>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</si>
  <si>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</si>
  <si>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</si>
  <si>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</si>
  <si>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</si>
  <si>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</si>
  <si>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</si>
  <si>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</si>
  <si>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</si>
  <si>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</si>
  <si>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</si>
  <si>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</si>
  <si>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</si>
  <si>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</si>
  <si>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</si>
  <si>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</si>
  <si>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</si>
  <si>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</si>
  <si>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</si>
  <si>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</si>
  <si>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</si>
  <si>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</si>
  <si>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</si>
  <si>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</si>
  <si>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</si>
  <si>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</si>
  <si>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</si>
  <si>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</si>
  <si>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</si>
  <si>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</si>
  <si>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</si>
  <si>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</si>
  <si>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</si>
  <si>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</si>
  <si>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</si>
  <si>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</si>
  <si>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</si>
  <si>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</si>
  <si>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</si>
  <si>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</si>
  <si>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</si>
  <si>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</si>
  <si>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</si>
  <si>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</si>
  <si>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</si>
  <si>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</si>
  <si>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</si>
  <si>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</si>
  <si>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</si>
  <si>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</si>
  <si>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</si>
  <si>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</si>
  <si>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</si>
  <si>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</si>
  <si>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</si>
  <si>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</si>
  <si>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</si>
  <si>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</si>
  <si>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</si>
  <si>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</si>
  <si>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</si>
  <si>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</si>
  <si>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</si>
  <si>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</si>
  <si>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</si>
  <si>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</si>
  <si>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</si>
  <si>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</si>
  <si>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</si>
  <si>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</si>
  <si>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</si>
  <si>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</si>
  <si>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</si>
  <si>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</si>
  <si>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</si>
  <si>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</si>
  <si>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</si>
  <si>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</si>
  <si>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</si>
  <si>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</si>
  <si>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</si>
  <si>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</si>
  <si>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</si>
  <si>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</si>
  <si>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</si>
  <si>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</si>
  <si>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</si>
  <si>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</si>
  <si>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</si>
  <si>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</si>
  <si>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</si>
  <si>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</si>
  <si>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</si>
  <si>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</si>
  <si>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</si>
  <si>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</si>
  <si>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</si>
  <si>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</si>
  <si>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</si>
  <si>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</si>
  <si>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</si>
  <si>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</si>
  <si>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</si>
  <si>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</si>
  <si>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</si>
  <si>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</si>
  <si>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</si>
  <si>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</si>
  <si>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</si>
  <si>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</si>
  <si>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</si>
  <si>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</si>
  <si>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</si>
  <si>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</si>
  <si>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</si>
  <si>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</si>
  <si>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</si>
  <si>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</si>
  <si>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</si>
  <si>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</si>
  <si>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</si>
  <si>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</si>
  <si>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</si>
  <si>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</si>
  <si>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</si>
  <si>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</si>
  <si>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</si>
  <si>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</si>
  <si>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</si>
  <si>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</si>
  <si>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</si>
  <si>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</si>
  <si>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</si>
  <si>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</si>
  <si>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</si>
  <si>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</si>
  <si>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</si>
  <si>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</si>
  <si>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</si>
  <si>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</si>
  <si>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</si>
  <si>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</si>
  <si>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</si>
  <si>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</si>
  <si>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</si>
  <si>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</si>
  <si>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</si>
  <si>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</si>
  <si>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</si>
  <si>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</si>
  <si>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</si>
  <si>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</si>
  <si>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</si>
  <si>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</si>
  <si>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</si>
  <si>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</si>
  <si>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</si>
  <si>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</si>
  <si>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</si>
  <si>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</si>
  <si>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</si>
  <si>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</si>
  <si>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</si>
  <si>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</si>
  <si>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</si>
  <si>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</si>
  <si>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</si>
  <si>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</si>
  <si>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</si>
  <si>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</si>
  <si>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</si>
  <si>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</si>
  <si>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</si>
  <si>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</si>
  <si>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</si>
  <si>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</si>
  <si>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</si>
  <si>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</si>
  <si>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</si>
  <si>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</si>
  <si>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</si>
  <si>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</si>
  <si>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</si>
  <si>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</si>
  <si>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</si>
  <si>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</si>
  <si>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</si>
  <si>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</si>
  <si>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</si>
  <si>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</si>
  <si>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</si>
  <si>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</si>
  <si>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</si>
  <si>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</si>
  <si>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</si>
  <si>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</si>
  <si>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</si>
  <si>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</si>
  <si>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</si>
  <si>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</si>
  <si>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</si>
  <si>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</si>
  <si>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</si>
  <si>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</si>
  <si>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</si>
  <si>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</si>
  <si>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</si>
  <si>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</si>
  <si>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</si>
  <si>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</si>
  <si>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</si>
  <si>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</si>
  <si>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</si>
  <si>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</si>
  <si>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</si>
  <si>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</si>
  <si>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</si>
  <si>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</si>
  <si>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</si>
  <si>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</si>
  <si>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</si>
  <si>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</si>
  <si>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</si>
  <si>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</si>
  <si>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</si>
  <si>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</si>
  <si>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</si>
  <si>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</si>
  <si>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</si>
  <si>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</si>
  <si>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</si>
  <si>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</si>
  <si>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</si>
  <si>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</si>
  <si>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</si>
  <si>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</si>
  <si>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</si>
  <si>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</si>
  <si>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</si>
  <si>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</si>
  <si>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</si>
  <si>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</si>
  <si>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</si>
  <si>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</si>
  <si>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</si>
  <si>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</si>
  <si>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</si>
  <si>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</si>
  <si>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</si>
  <si>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</si>
  <si>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</si>
  <si>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</si>
  <si>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</si>
  <si>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</si>
  <si>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</si>
  <si>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</si>
  <si>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</si>
  <si>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</si>
  <si>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</si>
  <si>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</si>
  <si>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</si>
  <si>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</si>
  <si>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</si>
  <si>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</si>
  <si>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</si>
  <si>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</si>
  <si>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</si>
  <si>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</si>
  <si>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</si>
  <si>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</si>
  <si>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</si>
  <si>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</si>
  <si>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</si>
  <si>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</si>
  <si>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</si>
  <si>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</si>
  <si>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</si>
  <si>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</si>
  <si>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</si>
  <si>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</si>
  <si>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</si>
  <si>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</si>
  <si>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</si>
  <si>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</si>
  <si>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</si>
  <si>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</si>
  <si>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</si>
  <si>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</si>
  <si>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</si>
  <si>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</si>
  <si>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</si>
  <si>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</si>
  <si>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</si>
  <si>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</si>
  <si>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</si>
  <si>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</si>
  <si>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</si>
  <si>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</si>
  <si>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</si>
  <si>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</si>
  <si>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</si>
  <si>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</si>
  <si>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</si>
  <si>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</si>
  <si>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</si>
  <si>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</si>
  <si>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</si>
  <si>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</si>
  <si>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</si>
  <si>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</si>
  <si>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</si>
  <si>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</si>
  <si>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</si>
  <si>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</si>
  <si>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</si>
  <si>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</si>
  <si>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</si>
  <si>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</si>
  <si>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</si>
  <si>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</si>
  <si>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</si>
  <si>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</si>
  <si>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</si>
  <si>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</si>
  <si>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</si>
  <si>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</si>
  <si>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</si>
  <si>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</si>
  <si>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</si>
  <si>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</si>
  <si>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</si>
  <si>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</si>
  <si>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</si>
  <si>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</si>
  <si>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</si>
  <si>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</si>
  <si>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</si>
  <si>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</si>
  <si>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</si>
  <si>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</si>
  <si>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</si>
  <si>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</si>
  <si>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</si>
  <si>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</si>
  <si>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</si>
  <si>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</si>
  <si>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</si>
  <si>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</si>
  <si>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</si>
  <si>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</si>
  <si>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</si>
  <si>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</si>
  <si>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</si>
  <si>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</si>
  <si>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</si>
  <si>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</si>
  <si>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</si>
  <si>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</si>
  <si>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</si>
  <si>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</si>
  <si>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</si>
  <si>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</si>
  <si>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</si>
  <si>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</si>
  <si>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</si>
  <si>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</si>
  <si>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</si>
  <si>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</si>
  <si>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</si>
  <si>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</si>
  <si>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</si>
  <si>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</si>
  <si>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</si>
  <si>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</si>
  <si>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</si>
  <si>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</si>
  <si>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</si>
  <si>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</si>
  <si>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</si>
  <si>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</si>
  <si>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</si>
  <si>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</si>
  <si>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</si>
  <si>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</si>
  <si>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</si>
  <si>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</si>
  <si>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</si>
  <si>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</si>
  <si>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</si>
  <si>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</si>
  <si>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</si>
  <si>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</si>
  <si>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</si>
  <si>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</si>
  <si>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</si>
  <si>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</si>
  <si>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</si>
  <si>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</si>
  <si>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</si>
  <si>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</si>
  <si>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</si>
  <si>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</si>
  <si>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</si>
  <si>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</si>
  <si>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</si>
  <si>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</si>
  <si>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</si>
  <si>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</si>
  <si>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</si>
  <si>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</si>
  <si>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</si>
  <si>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</si>
  <si>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</si>
  <si>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</si>
  <si>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</si>
  <si>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</si>
  <si>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</si>
  <si>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</si>
  <si>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</si>
  <si>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</si>
  <si>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</si>
  <si>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</si>
  <si>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</si>
  <si>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</si>
  <si>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</si>
  <si>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</si>
  <si>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</si>
  <si>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</si>
  <si>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</si>
  <si>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</si>
  <si>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</si>
  <si>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</si>
  <si>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</si>
  <si>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</si>
  <si>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</si>
  <si>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</si>
  <si>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</si>
  <si>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</si>
  <si>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</si>
  <si>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</si>
  <si>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</si>
  <si>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</si>
  <si>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</si>
  <si>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</si>
  <si>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</si>
  <si>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</si>
  <si>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</si>
  <si>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</si>
  <si>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</si>
  <si>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</si>
  <si>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</si>
  <si>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</si>
  <si>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</si>
  <si>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</si>
  <si>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</si>
  <si>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</si>
  <si>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</si>
  <si>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</si>
  <si>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</si>
  <si>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</si>
  <si>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</si>
  <si>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</si>
  <si>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</si>
  <si>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</si>
  <si>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</si>
  <si>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</si>
  <si>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</si>
  <si>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</si>
  <si>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</si>
  <si>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</si>
  <si>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</si>
  <si>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</si>
  <si>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</si>
  <si>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</si>
  <si>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</si>
  <si>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</si>
  <si>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</si>
  <si>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</si>
  <si>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</si>
  <si>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</si>
  <si>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</si>
  <si>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</si>
  <si>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</si>
  <si>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</si>
  <si>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</si>
  <si>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</si>
  <si>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</si>
  <si>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</si>
  <si>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</si>
  <si>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</si>
  <si>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</si>
  <si>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</si>
  <si>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</si>
  <si>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</si>
  <si>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</si>
  <si>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</si>
  <si>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</si>
  <si>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</si>
  <si>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</si>
  <si>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</si>
  <si>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</si>
  <si>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</si>
  <si>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</si>
  <si>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</si>
  <si>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</si>
  <si>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</si>
  <si>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</si>
  <si>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</si>
  <si>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</si>
  <si>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</si>
  <si>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</si>
  <si>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</si>
  <si>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</si>
  <si>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</si>
  <si>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</si>
  <si>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</si>
  <si>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</si>
  <si>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</si>
  <si>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</si>
  <si>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</si>
  <si>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</si>
  <si>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</si>
  <si>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</si>
  <si>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</si>
  <si>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</si>
  <si>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</si>
  <si>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</si>
  <si>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</si>
  <si>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</si>
  <si>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</si>
  <si>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</si>
  <si>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</si>
  <si>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</si>
  <si>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</si>
  <si>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</si>
  <si>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</si>
  <si>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</si>
  <si>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</si>
  <si>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</si>
  <si>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</si>
  <si>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</si>
  <si>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</si>
  <si>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</si>
  <si>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</si>
  <si>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</si>
  <si>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</si>
  <si>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</si>
  <si>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</si>
  <si>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</si>
  <si>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</si>
  <si>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</si>
  <si>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</si>
  <si>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</si>
  <si>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</si>
  <si>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</si>
  <si>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</si>
  <si>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</si>
  <si>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</si>
  <si>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</si>
  <si>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</si>
  <si>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</si>
  <si>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</si>
  <si>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</si>
  <si>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</si>
  <si>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</si>
  <si>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</si>
  <si>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</si>
  <si>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</si>
  <si>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</si>
  <si>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</si>
  <si>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</si>
  <si>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</si>
  <si>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</si>
  <si>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</si>
  <si>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</si>
  <si>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</si>
  <si>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</si>
  <si>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</si>
  <si>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</si>
  <si>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</si>
  <si>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</si>
  <si>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</si>
  <si>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</si>
  <si>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</si>
  <si>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</si>
  <si>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</si>
  <si>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</si>
  <si>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</si>
  <si>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</si>
  <si>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</si>
  <si>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</si>
  <si>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</si>
  <si>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</si>
  <si>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</si>
  <si>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</si>
  <si>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</si>
  <si>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</si>
  <si>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</si>
  <si>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</si>
  <si>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</si>
  <si>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</si>
  <si>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</si>
  <si>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</si>
  <si>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</si>
  <si>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</si>
  <si>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</si>
  <si>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</si>
  <si>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</si>
  <si>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</si>
  <si>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</si>
  <si>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</si>
  <si>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</si>
  <si>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</si>
  <si>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</si>
  <si>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</si>
  <si>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</si>
  <si>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</si>
  <si>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</si>
  <si>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</si>
  <si>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</si>
  <si>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</si>
  <si>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</si>
  <si>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</si>
  <si>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</si>
  <si>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</si>
  <si>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</si>
  <si>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</si>
  <si>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</si>
  <si>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</si>
  <si>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</si>
  <si>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</si>
  <si>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</si>
  <si>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</si>
  <si>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</si>
  <si>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</si>
  <si>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</si>
  <si>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</si>
  <si>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</si>
  <si>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</si>
  <si>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</si>
  <si>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</si>
  <si>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</si>
  <si>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</si>
  <si>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</si>
  <si>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</si>
  <si>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</si>
  <si>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</si>
  <si>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</si>
  <si>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</si>
  <si>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</si>
  <si>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</si>
  <si>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</si>
  <si>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</si>
  <si>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</si>
  <si>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</si>
  <si>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</si>
  <si>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</si>
  <si>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</si>
  <si>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</si>
  <si>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</si>
  <si>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</si>
  <si>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</si>
  <si>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</si>
  <si>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</si>
  <si>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</si>
  <si>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</si>
  <si>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</si>
  <si>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</si>
  <si>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</si>
  <si>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</si>
  <si>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</si>
  <si>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</si>
  <si>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</si>
  <si>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</si>
  <si>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</si>
  <si>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</si>
  <si>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</si>
  <si>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</si>
  <si>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</si>
  <si>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</si>
  <si>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</si>
  <si>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</si>
  <si>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</si>
  <si>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</si>
  <si>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</si>
  <si>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</si>
  <si>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</si>
  <si>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</si>
  <si>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</si>
  <si>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</si>
  <si>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</si>
  <si>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</si>
  <si>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</si>
  <si>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</si>
  <si>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</si>
  <si>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</si>
  <si>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</si>
  <si>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</si>
  <si>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</si>
  <si>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</si>
  <si>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</si>
  <si>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</si>
  <si>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</si>
  <si>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</si>
  <si>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</si>
  <si>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</si>
  <si>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</si>
  <si>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</si>
  <si>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</si>
  <si>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</si>
  <si>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</si>
  <si>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</si>
  <si>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</si>
  <si>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</si>
  <si>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</si>
  <si>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</si>
  <si>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</si>
  <si>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</si>
  <si>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</si>
  <si>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</si>
  <si>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</si>
  <si>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</si>
  <si>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</si>
  <si>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</si>
  <si>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</si>
  <si>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</si>
  <si>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</si>
  <si>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</si>
  <si>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</si>
  <si>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</si>
  <si>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</si>
  <si>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</si>
  <si>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</si>
  <si>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</si>
  <si>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</si>
  <si>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</si>
  <si>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</si>
  <si>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</si>
  <si>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</si>
  <si>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</si>
  <si>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</si>
  <si>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</si>
  <si>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</si>
  <si>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</si>
  <si>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</si>
  <si>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</si>
  <si>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</si>
  <si>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</si>
  <si>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</si>
  <si>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</si>
  <si>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</si>
  <si>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</si>
  <si>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</si>
  <si>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</si>
  <si>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</si>
  <si>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</si>
  <si>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</si>
  <si>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</si>
  <si>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</si>
  <si>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</si>
  <si>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</si>
  <si>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</si>
  <si>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</si>
  <si>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</si>
  <si>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</si>
  <si>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</si>
  <si>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</si>
  <si>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</si>
  <si>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</si>
  <si>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</si>
  <si>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</si>
  <si>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</si>
  <si>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</si>
  <si>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</si>
  <si>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</si>
  <si>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</si>
  <si>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</si>
  <si>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</si>
  <si>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</si>
  <si>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</si>
  <si>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</si>
  <si>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</si>
  <si>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</si>
  <si>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</si>
  <si>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</si>
  <si>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</si>
  <si>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</si>
  <si>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</si>
  <si>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</si>
  <si>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</si>
  <si>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</si>
  <si>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</si>
  <si>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</si>
  <si>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</si>
  <si>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</si>
  <si>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</si>
  <si>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</si>
  <si>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</si>
  <si>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</si>
  <si>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</si>
  <si>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</si>
  <si>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</si>
  <si>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</si>
  <si>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</si>
  <si>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</si>
  <si>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</si>
  <si>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</si>
  <si>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</si>
  <si>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</si>
  <si>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</si>
  <si>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</si>
  <si>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</si>
  <si>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</si>
  <si>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</si>
  <si>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</si>
  <si>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</si>
  <si>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</si>
  <si>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</si>
  <si>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</si>
  <si>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</si>
  <si>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</si>
  <si>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</si>
  <si>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</si>
  <si>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</si>
  <si>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</si>
  <si>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</si>
  <si>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</si>
  <si>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</si>
  <si>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</si>
  <si>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</si>
  <si>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</si>
  <si>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</si>
  <si>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</si>
  <si>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</si>
  <si>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</si>
  <si>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</si>
  <si>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</si>
  <si>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</si>
  <si>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</si>
  <si>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</si>
  <si>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</si>
  <si>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</si>
  <si>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</si>
  <si>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</si>
  <si>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</si>
  <si>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</si>
  <si>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</si>
  <si>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</si>
  <si>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</si>
  <si>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</si>
  <si>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</si>
  <si>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</si>
  <si>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</si>
  <si>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</si>
  <si>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</si>
  <si>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</si>
  <si>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</si>
  <si>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</si>
  <si>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</si>
  <si>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</si>
  <si>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</si>
  <si>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</si>
  <si>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</si>
  <si>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</si>
  <si>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</si>
  <si>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</si>
  <si>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</si>
  <si>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</si>
  <si>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</si>
  <si>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</si>
  <si>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</si>
  <si>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</si>
  <si>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</si>
  <si>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</si>
  <si>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</si>
  <si>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</si>
  <si>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</si>
  <si>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</si>
  <si>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</si>
  <si>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</si>
  <si>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</si>
  <si>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</si>
  <si>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</si>
  <si>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</si>
  <si>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</si>
  <si>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</si>
  <si>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</si>
  <si>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</si>
  <si>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</si>
  <si>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</si>
  <si>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</si>
  <si>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</si>
  <si>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</si>
  <si>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</si>
  <si>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</si>
  <si>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</si>
  <si>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</si>
  <si>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</si>
  <si>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</si>
  <si>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</si>
  <si>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</si>
  <si>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</si>
  <si>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</si>
  <si>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</si>
  <si>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</si>
  <si>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</si>
  <si>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</si>
  <si>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</si>
  <si>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</si>
  <si>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</si>
  <si>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</si>
  <si>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</si>
  <si>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</si>
  <si>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</si>
  <si>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</si>
  <si>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</si>
  <si>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</si>
  <si>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</si>
  <si>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</si>
  <si>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</si>
  <si>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</si>
  <si>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</si>
  <si>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</si>
  <si>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</si>
  <si>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</si>
  <si>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</si>
  <si>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</si>
  <si>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</si>
  <si>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</si>
  <si>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</si>
  <si>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</si>
  <si>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</si>
  <si>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</si>
  <si>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</si>
  <si>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</si>
  <si>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</si>
  <si>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</si>
  <si>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</si>
  <si>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</si>
  <si>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</si>
  <si>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</si>
  <si>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</si>
  <si>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</si>
  <si>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</si>
  <si>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</si>
  <si>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</si>
  <si>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</si>
  <si>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</si>
  <si>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</si>
  <si>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</si>
  <si>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</si>
  <si>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</si>
  <si>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</si>
  <si>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</si>
  <si>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</si>
  <si>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</si>
  <si>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</si>
  <si>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</si>
  <si>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</si>
  <si>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</si>
  <si>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</si>
  <si>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</si>
  <si>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</si>
  <si>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</si>
  <si>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</si>
  <si>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</si>
  <si>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</si>
  <si>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</si>
  <si>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</si>
  <si>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</si>
  <si>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</si>
  <si>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</si>
  <si>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</si>
  <si>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</si>
  <si>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</si>
  <si>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</si>
  <si>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</si>
  <si>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</si>
  <si>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</si>
  <si>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</si>
  <si>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</si>
  <si>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</si>
  <si>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</si>
  <si>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</si>
  <si>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</si>
  <si>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</si>
  <si>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</si>
  <si>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</si>
  <si>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</si>
  <si>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</si>
  <si>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</si>
  <si>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</si>
  <si>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</si>
  <si>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</si>
  <si>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</si>
  <si>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</si>
  <si>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</si>
  <si>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</si>
  <si>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</si>
  <si>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</si>
  <si>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</si>
  <si>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</si>
  <si>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</si>
  <si>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</si>
  <si>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</si>
  <si>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</si>
  <si>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</si>
  <si>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</si>
  <si>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</si>
  <si>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</si>
  <si>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</si>
  <si>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</si>
  <si>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</si>
  <si>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</si>
  <si>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</si>
  <si>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</si>
  <si>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</si>
  <si>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</si>
  <si>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</si>
  <si>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</si>
  <si>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</si>
  <si>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</si>
  <si>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</si>
  <si>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</si>
  <si>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</si>
  <si>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</si>
  <si>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</si>
  <si>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</si>
  <si>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</si>
  <si>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</si>
  <si>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</si>
  <si>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</si>
  <si>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</si>
  <si>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</si>
  <si>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</si>
  <si>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</si>
  <si>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</si>
  <si>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</si>
  <si>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</si>
  <si>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</si>
  <si>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</si>
  <si>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</si>
  <si>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</si>
  <si>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</si>
  <si>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</si>
  <si>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</si>
  <si>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</si>
  <si>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</si>
  <si>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</si>
  <si>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</si>
  <si>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</si>
  <si>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</si>
  <si>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</si>
  <si>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</si>
  <si>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</si>
  <si>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</si>
  <si>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</si>
  <si>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</si>
  <si>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</si>
  <si>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</si>
  <si>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</si>
  <si>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</si>
  <si>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</si>
  <si>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</si>
  <si>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</si>
  <si>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</si>
  <si>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</si>
  <si>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</si>
  <si>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</si>
  <si>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</si>
  <si>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</si>
  <si>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</si>
  <si>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</si>
  <si>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</si>
  <si>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</si>
  <si>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</si>
  <si>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</si>
  <si>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</si>
  <si>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</si>
  <si>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</si>
  <si>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</si>
  <si>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</si>
  <si>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</si>
  <si>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</si>
  <si>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</si>
  <si>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</si>
  <si>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</si>
  <si>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</si>
  <si>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</si>
  <si>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</si>
  <si>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</si>
  <si>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</si>
  <si>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</si>
  <si>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</si>
  <si>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</si>
  <si>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</si>
  <si>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</si>
  <si>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</si>
  <si>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</si>
  <si>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</si>
  <si>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</si>
  <si>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</si>
  <si>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</si>
  <si>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</si>
  <si>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</si>
  <si>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</si>
  <si>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</si>
  <si>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</si>
  <si>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</si>
  <si>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</si>
  <si>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</si>
  <si>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</si>
  <si>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</si>
  <si>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</si>
  <si>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</si>
  <si>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</si>
  <si>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</si>
  <si>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</si>
  <si>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</si>
  <si>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</si>
  <si>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</si>
  <si>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</si>
  <si>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</si>
  <si>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</si>
  <si>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</si>
  <si>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</si>
  <si>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</si>
  <si>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</si>
  <si>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</si>
  <si>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</si>
  <si>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</si>
  <si>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</si>
  <si>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</si>
  <si>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</si>
  <si>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</si>
  <si>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</si>
  <si>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</si>
  <si>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</si>
  <si>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</si>
  <si>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</si>
  <si>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</si>
  <si>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</si>
  <si>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</si>
  <si>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</si>
  <si>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</si>
  <si>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</si>
  <si>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</si>
  <si>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</si>
  <si>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</si>
  <si>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</si>
  <si>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</si>
  <si>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</si>
  <si>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</si>
  <si>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</si>
  <si>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</si>
  <si>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</si>
  <si>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</si>
  <si>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</si>
  <si>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</si>
  <si>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</si>
  <si>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</si>
  <si>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</si>
  <si>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</si>
  <si>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</si>
  <si>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</si>
  <si>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</si>
  <si>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</si>
  <si>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</si>
  <si>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</si>
  <si>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</si>
  <si>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</si>
  <si>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</si>
  <si>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</si>
  <si>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</si>
  <si>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</si>
  <si>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</si>
  <si>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</si>
  <si>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</si>
  <si>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</si>
  <si>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</si>
  <si>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</si>
  <si>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</si>
  <si>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</si>
  <si>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</si>
  <si>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</si>
  <si>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</si>
  <si>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</si>
  <si>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</si>
  <si>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</si>
  <si>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</si>
  <si>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</si>
  <si>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</si>
  <si>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</si>
  <si>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</si>
  <si>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</si>
  <si>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</si>
  <si>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</si>
  <si>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</si>
  <si>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</si>
  <si>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</si>
  <si>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</si>
  <si>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</si>
  <si>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</si>
  <si>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</si>
  <si>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</si>
  <si>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</si>
  <si>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</si>
  <si>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</si>
  <si>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</si>
  <si>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</si>
  <si>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</si>
  <si>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</si>
  <si>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</si>
  <si>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</si>
  <si>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</si>
  <si>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</si>
  <si>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</si>
  <si>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</si>
  <si>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</si>
  <si>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</si>
  <si>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</si>
  <si>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</si>
  <si>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</si>
  <si>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</si>
  <si>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</si>
  <si>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</si>
  <si>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</si>
  <si>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</si>
  <si>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</si>
  <si>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</si>
  <si>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</si>
  <si>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</si>
  <si>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</si>
  <si>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</si>
  <si>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</si>
  <si>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</si>
  <si>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</si>
  <si>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</si>
  <si>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</si>
  <si>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</si>
  <si>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</si>
  <si>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</si>
  <si>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</si>
  <si>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</si>
  <si>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</si>
  <si>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</si>
  <si>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</si>
  <si>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</si>
  <si>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</si>
  <si>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</si>
  <si>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</si>
  <si>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</si>
  <si>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</si>
  <si>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</si>
  <si>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</si>
  <si>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</si>
  <si>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</si>
  <si>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</si>
  <si>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</si>
  <si>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</si>
  <si>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</si>
  <si>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</si>
  <si>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</si>
  <si>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</si>
  <si>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</si>
  <si>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</si>
  <si>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</si>
  <si>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</si>
  <si>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</si>
  <si>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</si>
  <si>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</si>
  <si>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</si>
  <si>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</si>
  <si>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</si>
  <si>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</si>
  <si>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</si>
  <si>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</si>
  <si>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</si>
  <si>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</si>
  <si>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</si>
  <si>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</si>
  <si>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</si>
  <si>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</si>
  <si>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</si>
  <si>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</si>
  <si>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</si>
  <si>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</si>
  <si>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</si>
  <si>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</si>
  <si>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</si>
  <si>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</si>
  <si>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</si>
  <si>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</si>
  <si>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</si>
  <si>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</si>
  <si>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</si>
  <si>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</si>
  <si>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</si>
  <si>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</si>
  <si>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</si>
  <si>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</si>
  <si>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</si>
  <si>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</si>
  <si>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</si>
  <si>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</si>
  <si>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</si>
  <si>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</si>
  <si>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</si>
  <si>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</si>
  <si>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</si>
  <si>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</si>
  <si>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</si>
  <si>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</si>
  <si>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</si>
  <si>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</si>
  <si>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</si>
  <si>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</si>
  <si>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</si>
  <si>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</si>
  <si>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</si>
  <si>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</si>
  <si>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</si>
  <si>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</si>
  <si>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</si>
  <si>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</si>
  <si>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</si>
  <si>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</si>
  <si>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</si>
  <si>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</si>
  <si>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</si>
  <si>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</si>
  <si>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</si>
  <si>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</si>
  <si>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</si>
  <si>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</si>
  <si>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</si>
  <si>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</si>
  <si>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</si>
  <si>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</si>
  <si>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</si>
  <si>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</si>
  <si>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</si>
  <si>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</si>
  <si>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</si>
  <si>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</si>
  <si>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</si>
  <si>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</si>
  <si>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</si>
  <si>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</si>
  <si>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</si>
  <si>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</si>
  <si>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</si>
  <si>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</si>
  <si>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</si>
  <si>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</si>
  <si>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</si>
  <si>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</si>
  <si>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</si>
  <si>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</si>
  <si>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</si>
  <si>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</si>
  <si>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</si>
  <si>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</si>
  <si>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</si>
  <si>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</si>
  <si>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</si>
  <si>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</si>
  <si>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</si>
  <si>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</si>
  <si>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</si>
  <si>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</si>
  <si>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</si>
  <si>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</si>
  <si>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</si>
  <si>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</si>
  <si>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</si>
  <si>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</si>
  <si>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</si>
  <si>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</si>
  <si>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</si>
  <si>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</si>
  <si>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</si>
  <si>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</si>
  <si>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</si>
  <si>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</si>
  <si>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</si>
  <si>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</si>
  <si>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</si>
  <si>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</si>
  <si>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</si>
  <si>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</si>
  <si>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</si>
  <si>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</si>
  <si>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</si>
  <si>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</si>
  <si>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</si>
  <si>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</si>
  <si>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</si>
  <si>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</si>
  <si>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</si>
  <si>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</si>
  <si>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</si>
  <si>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</si>
  <si>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</si>
  <si>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</si>
  <si>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</si>
  <si>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</si>
  <si>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</si>
  <si>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</si>
  <si>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</si>
  <si>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</si>
  <si>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</si>
  <si>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</si>
  <si>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</si>
  <si>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</si>
  <si>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</si>
  <si>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</si>
  <si>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</si>
  <si>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</si>
  <si>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</si>
  <si>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</si>
  <si>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</si>
  <si>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</si>
  <si>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</si>
  <si>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</si>
  <si>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</si>
  <si>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</si>
  <si>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</si>
  <si>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</si>
  <si>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</si>
  <si>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</si>
  <si>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</si>
  <si>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</si>
  <si>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</si>
  <si>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</si>
  <si>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</si>
  <si>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</si>
  <si>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</si>
  <si>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</si>
  <si>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</si>
  <si>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</si>
  <si>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</si>
  <si>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</si>
  <si>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</si>
  <si>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</si>
  <si>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</si>
  <si>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</si>
  <si>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</si>
  <si>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</si>
  <si>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</si>
  <si>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</si>
  <si>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</si>
  <si>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</si>
  <si>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</si>
  <si>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</si>
  <si>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</si>
  <si>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</si>
  <si>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</si>
  <si>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</si>
  <si>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</si>
  <si>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</si>
  <si>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</si>
  <si>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</si>
  <si>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</si>
  <si>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</si>
  <si>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</si>
  <si>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</si>
  <si>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</si>
  <si>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</si>
  <si>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</si>
  <si>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</si>
  <si>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</si>
  <si>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</si>
  <si>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</si>
  <si>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</si>
  <si>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</si>
  <si>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</si>
  <si>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</si>
  <si>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</si>
  <si>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</si>
  <si>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</si>
  <si>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</si>
  <si>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</si>
  <si>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</si>
  <si>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</si>
  <si>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</si>
  <si>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</si>
  <si>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</si>
  <si>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</si>
  <si>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</si>
  <si>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</si>
  <si>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</si>
  <si>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</si>
  <si>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</si>
  <si>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</si>
  <si>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</si>
  <si>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</si>
  <si>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</si>
  <si>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</si>
  <si>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</si>
  <si>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</si>
  <si>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</si>
  <si>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</si>
  <si>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</si>
  <si>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</si>
  <si>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</si>
  <si>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</si>
  <si>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</si>
  <si>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</si>
  <si>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</si>
  <si>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</si>
  <si>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</si>
  <si>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</si>
  <si>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</si>
  <si>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</si>
  <si>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</si>
  <si>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</si>
  <si>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</si>
  <si>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</si>
  <si>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</si>
  <si>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</si>
  <si>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</si>
  <si>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</si>
  <si>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</si>
  <si>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</si>
  <si>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</si>
  <si>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</si>
  <si>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</si>
  <si>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</si>
  <si>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</si>
  <si>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</si>
  <si>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</si>
  <si>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</si>
  <si>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</si>
  <si>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</si>
  <si>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</si>
  <si>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</si>
  <si>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</si>
  <si>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</si>
  <si>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</si>
  <si>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</si>
  <si>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</si>
  <si>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</si>
  <si>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</si>
  <si>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</si>
  <si>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</si>
  <si>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</si>
  <si>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</si>
  <si>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</si>
  <si>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</si>
  <si>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</si>
  <si>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</si>
  <si>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</si>
  <si>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</si>
  <si>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</si>
  <si>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</si>
  <si>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</si>
  <si>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</si>
  <si>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</si>
  <si>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</si>
  <si>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</si>
  <si>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</si>
  <si>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</si>
  <si>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</si>
  <si>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</si>
  <si>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</si>
  <si>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</si>
  <si>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</si>
  <si>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</si>
  <si>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</si>
  <si>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</si>
  <si>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</si>
  <si>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</si>
  <si>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</si>
  <si>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</si>
  <si>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</si>
  <si>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</si>
  <si>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</si>
  <si>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</si>
  <si>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</si>
  <si>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</si>
  <si>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</si>
  <si>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</si>
  <si>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</si>
  <si>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</si>
  <si>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</si>
  <si>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</si>
  <si>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</si>
  <si>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</si>
  <si>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</si>
  <si>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</si>
  <si>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</si>
  <si>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</si>
  <si>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</si>
  <si>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</si>
  <si>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</si>
  <si>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</si>
  <si>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</si>
  <si>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</si>
  <si>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</si>
  <si>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</si>
  <si>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</si>
  <si>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</si>
  <si>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</si>
  <si>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</si>
  <si>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</si>
  <si>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</si>
  <si>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</si>
  <si>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</si>
  <si>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</si>
  <si>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</si>
  <si>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</si>
  <si>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</si>
  <si>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</si>
  <si>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</si>
  <si>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</si>
  <si>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</si>
  <si>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</si>
  <si>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</si>
  <si>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</si>
  <si>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</si>
  <si>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</si>
  <si>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</si>
  <si>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</si>
  <si>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</si>
  <si>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</si>
  <si>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</si>
  <si>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</si>
  <si>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</si>
  <si>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</si>
  <si>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</si>
  <si>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</si>
  <si>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</si>
  <si>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</si>
  <si>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</si>
  <si>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</si>
  <si>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</si>
  <si>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</si>
  <si>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</si>
  <si>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</si>
  <si>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</si>
  <si>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</si>
  <si>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</si>
  <si>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</si>
  <si>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</si>
  <si>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</si>
  <si>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</si>
  <si>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</si>
  <si>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</si>
  <si>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</si>
  <si>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</si>
  <si>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</si>
  <si>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</si>
  <si>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</si>
  <si>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</si>
  <si>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</si>
  <si>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</si>
  <si>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</si>
  <si>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</si>
  <si>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</si>
  <si>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</si>
  <si>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</si>
  <si>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</si>
  <si>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</si>
  <si>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</si>
  <si>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</si>
  <si>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</si>
  <si>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</si>
  <si>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</si>
  <si>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</si>
  <si>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</si>
  <si>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</si>
  <si>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</si>
  <si>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</si>
  <si>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</si>
  <si>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</si>
  <si>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</si>
  <si>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</si>
  <si>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</si>
  <si>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</si>
  <si>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</si>
  <si>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</si>
  <si>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</si>
  <si>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</si>
  <si>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</si>
  <si>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</si>
  <si>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</si>
  <si>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</si>
  <si>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</si>
  <si>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</si>
  <si>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</si>
  <si>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</si>
  <si>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</si>
  <si>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</si>
  <si>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</si>
  <si>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</si>
  <si>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</si>
  <si>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</si>
  <si>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</si>
  <si>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</si>
  <si>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</si>
  <si>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</si>
  <si>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</si>
  <si>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</si>
  <si>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</si>
  <si>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</si>
  <si>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</si>
  <si>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</si>
  <si>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</si>
  <si>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</si>
  <si>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</si>
  <si>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</si>
  <si>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</si>
  <si>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</si>
  <si>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</si>
  <si>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</si>
  <si>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</si>
  <si>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</si>
  <si>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</si>
  <si>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</si>
  <si>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</si>
  <si>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</si>
  <si>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</si>
  <si>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</si>
  <si>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</si>
  <si>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</si>
  <si>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</si>
  <si>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</si>
  <si>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</si>
  <si>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</si>
  <si>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</si>
  <si>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</si>
  <si>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</si>
  <si>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</si>
  <si>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</si>
  <si>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</si>
  <si>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</si>
  <si>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</si>
  <si>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</si>
  <si>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</si>
  <si>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</si>
  <si>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</si>
  <si>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</si>
  <si>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</si>
  <si>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</si>
  <si>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</si>
  <si>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</si>
  <si>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</si>
  <si>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</si>
  <si>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</si>
  <si>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</si>
  <si>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</si>
  <si>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</si>
  <si>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</si>
  <si>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</si>
  <si>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</si>
  <si>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</si>
  <si>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</si>
  <si>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</si>
  <si>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</si>
  <si>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</si>
  <si>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</si>
  <si>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</si>
  <si>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</si>
  <si>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</si>
  <si>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</si>
  <si>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</si>
  <si>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</si>
  <si>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</si>
  <si>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</si>
  <si>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</si>
  <si>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</si>
  <si>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</si>
  <si>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</si>
  <si>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</si>
  <si>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</si>
  <si>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</si>
  <si>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</si>
  <si>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</si>
  <si>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</si>
  <si>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</si>
  <si>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</si>
  <si>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</si>
  <si>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</si>
  <si>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</si>
  <si>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</si>
  <si>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</si>
  <si>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</si>
  <si>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</si>
  <si>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</si>
  <si>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</si>
  <si>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</si>
  <si>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</si>
  <si>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</si>
  <si>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</si>
  <si>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</si>
  <si>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</si>
  <si>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</si>
  <si>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</si>
  <si>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</si>
  <si>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</si>
  <si>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</si>
  <si>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</si>
  <si>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</si>
  <si>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</si>
  <si>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</si>
  <si>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</si>
  <si>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</si>
  <si>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</si>
  <si>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</si>
  <si>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</si>
  <si>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</si>
  <si>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</si>
  <si>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</si>
  <si>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</si>
  <si>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</si>
  <si>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</si>
  <si>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</si>
  <si>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</si>
  <si>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</si>
  <si>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</si>
  <si>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</si>
  <si>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</si>
  <si>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</si>
  <si>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</si>
  <si>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</si>
  <si>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</si>
  <si>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</si>
  <si>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</si>
  <si>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</si>
  <si>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</si>
  <si>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</si>
  <si>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</si>
  <si>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</si>
  <si>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</si>
  <si>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</si>
  <si>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</si>
  <si>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</si>
  <si>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</si>
  <si>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</si>
  <si>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</si>
  <si>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</si>
  <si>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</si>
  <si>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</si>
  <si>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</si>
  <si>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</si>
  <si>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</si>
  <si>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</si>
  <si>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</si>
  <si>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</si>
  <si>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</si>
  <si>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</si>
  <si>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</si>
  <si>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</si>
  <si>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</si>
  <si>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</si>
  <si>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</si>
  <si>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</si>
  <si>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</si>
  <si>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</si>
  <si>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</si>
  <si>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</si>
  <si>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</si>
  <si>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</si>
  <si>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</si>
  <si>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</si>
  <si>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</si>
  <si>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</si>
  <si>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</si>
  <si>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</si>
  <si>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</si>
  <si>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</si>
  <si>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</si>
  <si>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</si>
  <si>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</si>
  <si>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</si>
  <si>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</si>
  <si>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</si>
  <si>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</si>
  <si>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</si>
  <si>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</si>
  <si>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</si>
  <si>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</si>
  <si>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</si>
  <si>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</si>
  <si>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</si>
  <si>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</si>
  <si>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</si>
  <si>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</si>
  <si>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</si>
  <si>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</si>
  <si>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</si>
  <si>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</si>
  <si>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</si>
  <si>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</si>
  <si>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</si>
  <si>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</si>
  <si>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</si>
  <si>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</si>
  <si>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</si>
  <si>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</si>
  <si>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</si>
  <si>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</si>
  <si>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</si>
  <si>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</si>
  <si>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</si>
  <si>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</si>
  <si>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</si>
  <si>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</si>
  <si>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</si>
  <si>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</si>
  <si>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</si>
  <si>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</si>
  <si>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</si>
  <si>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</si>
  <si>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</si>
  <si>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</si>
  <si>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</si>
  <si>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</si>
  <si>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</si>
  <si>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</si>
  <si>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</si>
  <si>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</si>
  <si>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</si>
  <si>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</si>
  <si>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</si>
  <si>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</si>
  <si>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</si>
  <si>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</si>
  <si>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</si>
  <si>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</si>
  <si>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</si>
  <si>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</si>
  <si>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</si>
  <si>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</si>
  <si>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</si>
  <si>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</si>
  <si>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</si>
  <si>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</si>
  <si>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</si>
  <si>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</si>
  <si>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</si>
  <si>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</si>
  <si>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</si>
  <si>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</si>
  <si>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</si>
  <si>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</si>
  <si>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</si>
  <si>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</si>
  <si>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</si>
  <si>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</si>
  <si>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</si>
  <si>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</si>
  <si>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</si>
  <si>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</si>
  <si>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</si>
  <si>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</si>
  <si>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</si>
  <si>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</si>
  <si>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</si>
  <si>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</si>
  <si>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</si>
  <si>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</si>
  <si>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</si>
  <si>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</si>
  <si>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</si>
  <si>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</si>
  <si>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</si>
  <si>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</si>
  <si>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</si>
  <si>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</si>
  <si>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</si>
  <si>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</si>
  <si>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</si>
  <si>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</si>
  <si>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</si>
  <si>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</si>
  <si>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</si>
  <si>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</si>
  <si>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</si>
  <si>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</si>
  <si>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</si>
  <si>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</si>
  <si>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</si>
  <si>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</si>
  <si>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</si>
  <si>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</si>
  <si>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</si>
  <si>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</si>
  <si>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</si>
  <si>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</si>
  <si>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</si>
  <si>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</si>
  <si>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</si>
  <si>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</si>
  <si>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</si>
  <si>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</si>
  <si>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</si>
  <si>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</si>
  <si>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</si>
  <si>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</si>
  <si>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</si>
  <si>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</si>
  <si>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</si>
  <si>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</si>
  <si>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</si>
  <si>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</si>
  <si>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</si>
  <si>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</si>
  <si>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</si>
  <si>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</si>
  <si>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</si>
  <si>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</si>
  <si>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</si>
  <si>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</si>
  <si>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</si>
  <si>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</si>
  <si>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</si>
  <si>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</si>
  <si>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</si>
  <si>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</si>
  <si>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</si>
  <si>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</si>
  <si>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</si>
  <si>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</si>
  <si>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</si>
  <si>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</si>
  <si>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</si>
  <si>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</si>
  <si>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</si>
  <si>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</si>
  <si>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</si>
  <si>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</si>
  <si>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</si>
  <si>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</si>
  <si>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</si>
  <si>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</si>
  <si>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</si>
  <si>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</si>
  <si>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</si>
  <si>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</si>
  <si>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</si>
  <si>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</si>
  <si>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</si>
  <si>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</si>
  <si>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</si>
  <si>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</si>
  <si>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</si>
  <si>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</si>
  <si>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</si>
  <si>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</si>
  <si>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</si>
  <si>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</si>
  <si>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</si>
  <si>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</si>
  <si>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</si>
  <si>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</si>
  <si>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</si>
  <si>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</si>
  <si>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</si>
  <si>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</si>
  <si>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</si>
  <si>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</si>
  <si>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</si>
  <si>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</si>
  <si>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</si>
  <si>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</si>
  <si>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</si>
  <si>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</si>
  <si>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</si>
  <si>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</si>
  <si>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</si>
  <si>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</si>
  <si>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</si>
  <si>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</si>
  <si>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</si>
  <si>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</si>
  <si>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</si>
  <si>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</si>
  <si>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</si>
  <si>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</si>
  <si>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</si>
  <si>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</si>
  <si>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</si>
  <si>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</si>
  <si>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</si>
  <si>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</si>
  <si>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</si>
  <si>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</si>
  <si>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</si>
  <si>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</si>
  <si>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</si>
  <si>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</si>
  <si>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</si>
  <si>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</si>
  <si>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</si>
  <si>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</si>
  <si>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</si>
  <si>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</si>
  <si>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</si>
  <si>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</si>
  <si>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</si>
  <si>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</si>
  <si>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</si>
  <si>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</si>
  <si>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</si>
  <si>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</si>
  <si>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</si>
  <si>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</si>
  <si>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</si>
  <si>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</si>
  <si>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</si>
  <si>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</si>
  <si>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</si>
  <si>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</si>
  <si>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</si>
  <si>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</si>
  <si>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</si>
  <si>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</si>
  <si>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</si>
  <si>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</si>
  <si>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</si>
  <si>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</si>
  <si>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</si>
  <si>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</si>
  <si>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</si>
  <si>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</si>
  <si>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</si>
  <si>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</si>
  <si>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</si>
  <si>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</si>
  <si>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</si>
  <si>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</si>
  <si>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</si>
  <si>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</si>
  <si>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</si>
  <si>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</si>
  <si>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</si>
  <si>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</si>
  <si>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</si>
  <si>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</si>
  <si>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</si>
  <si>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</si>
  <si>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</si>
  <si>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</si>
  <si>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</si>
  <si>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</si>
  <si>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</si>
  <si>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</si>
  <si>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</si>
  <si>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</si>
  <si>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</si>
  <si>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</si>
  <si>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</si>
  <si>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</si>
  <si>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</si>
  <si>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</si>
  <si>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</si>
  <si>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</si>
  <si>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</si>
  <si>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</si>
  <si>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</si>
  <si>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</si>
  <si>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</si>
  <si>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</si>
  <si>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</si>
  <si>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</si>
  <si>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</si>
  <si>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</si>
  <si>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</si>
  <si>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</si>
  <si>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</si>
  <si>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</si>
  <si>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</si>
  <si>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</si>
  <si>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</si>
  <si>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</si>
  <si>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</si>
  <si>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</si>
  <si>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</si>
  <si>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</si>
  <si>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</si>
  <si>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</si>
  <si>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</si>
  <si>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</si>
  <si>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</si>
  <si>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</si>
  <si>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</si>
  <si>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</si>
  <si>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</si>
  <si>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</si>
  <si>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</si>
  <si>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</si>
  <si>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</si>
  <si>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</si>
  <si>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</si>
  <si>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</si>
  <si>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</si>
  <si>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</si>
  <si>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</si>
  <si>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</si>
  <si>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</si>
  <si>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</si>
  <si>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</si>
  <si>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</si>
  <si>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</si>
  <si>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</si>
  <si>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</si>
  <si>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</si>
  <si>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</si>
  <si>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</si>
  <si>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</si>
  <si>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</si>
  <si>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</si>
  <si>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</si>
  <si>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</si>
  <si>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</si>
  <si>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</si>
  <si>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</si>
  <si>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</si>
  <si>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</si>
  <si>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</si>
  <si>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</si>
  <si>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</si>
  <si>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</si>
  <si>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</si>
  <si>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</si>
  <si>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</si>
  <si>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</si>
  <si>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</si>
  <si>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</si>
  <si>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</si>
  <si>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</si>
  <si>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</si>
  <si>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</si>
  <si>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</si>
  <si>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</si>
  <si>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</si>
  <si>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</si>
  <si>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</si>
  <si>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</si>
  <si>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</si>
  <si>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</si>
  <si>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</si>
  <si>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</si>
  <si>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</si>
  <si>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</si>
  <si>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</si>
  <si>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</si>
  <si>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</si>
  <si>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</si>
  <si>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</si>
  <si>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</si>
  <si>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</si>
  <si>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</si>
  <si>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</si>
  <si>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</si>
  <si>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</si>
  <si>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</si>
  <si>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</si>
  <si>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</si>
  <si>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</si>
  <si>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</si>
  <si>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</si>
  <si>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</si>
  <si>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</si>
  <si>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</si>
  <si>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</si>
  <si>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</si>
  <si>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</si>
  <si>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</si>
  <si>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</si>
  <si>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</si>
  <si>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</si>
  <si>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</si>
  <si>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</si>
  <si>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</si>
  <si>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</si>
  <si>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</si>
  <si>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</si>
  <si>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</si>
  <si>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</si>
  <si>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</si>
  <si>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</si>
  <si>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</si>
  <si>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</si>
  <si>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</si>
  <si>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</si>
  <si>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</si>
  <si>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</si>
  <si>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</si>
  <si>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</si>
  <si>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</si>
  <si>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</si>
  <si>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</si>
  <si>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</si>
  <si>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</si>
  <si>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</si>
  <si>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</si>
  <si>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</si>
  <si>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</si>
  <si>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</si>
  <si>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</si>
  <si>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</si>
  <si>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</si>
  <si>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</si>
  <si>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</si>
  <si>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</si>
  <si>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</si>
  <si>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</si>
  <si>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</si>
  <si>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</si>
  <si>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</si>
  <si>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</si>
  <si>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</si>
  <si>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</si>
  <si>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</si>
  <si>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</si>
  <si>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</si>
  <si>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</si>
  <si>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</si>
  <si>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</si>
  <si>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</si>
  <si>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</si>
  <si>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</si>
  <si>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</si>
  <si>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</si>
  <si>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</si>
  <si>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</si>
  <si>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</si>
  <si>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</si>
  <si>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</si>
  <si>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</si>
  <si>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</si>
  <si>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</si>
  <si>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</si>
  <si>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</si>
  <si>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</si>
  <si>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</si>
  <si>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</si>
  <si>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</si>
  <si>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</si>
  <si>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</si>
  <si>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</si>
  <si>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</si>
  <si>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</si>
  <si>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</si>
  <si>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</si>
  <si>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</si>
  <si>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</si>
  <si>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</si>
  <si>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</si>
  <si>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</si>
  <si>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</si>
  <si>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</si>
  <si>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</si>
  <si>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</si>
  <si>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</si>
  <si>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</si>
  <si>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</si>
  <si>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</si>
  <si>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</si>
  <si>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</si>
  <si>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</si>
  <si>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</si>
  <si>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</si>
  <si>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</si>
  <si>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</si>
  <si>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</si>
  <si>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</si>
  <si>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</si>
  <si>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</si>
  <si>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</si>
  <si>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</si>
  <si>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</si>
  <si>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</si>
  <si>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</si>
  <si>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</si>
  <si>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</si>
  <si>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</si>
  <si>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</si>
  <si>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</si>
  <si>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</si>
  <si>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</si>
  <si>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</si>
  <si>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</si>
  <si>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</si>
  <si>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</si>
  <si>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</si>
  <si>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</si>
  <si>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</si>
  <si>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</si>
  <si>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</si>
  <si>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</si>
  <si>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</si>
  <si>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</si>
  <si>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</si>
  <si>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</si>
  <si>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</si>
  <si>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</si>
  <si>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</si>
  <si>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</si>
  <si>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</si>
  <si>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</si>
  <si>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</si>
  <si>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</si>
  <si>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</si>
  <si>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</si>
  <si>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</si>
  <si>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</si>
  <si>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</si>
  <si>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</si>
  <si>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</si>
  <si>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</si>
  <si>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</si>
  <si>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</si>
  <si>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</si>
  <si>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</si>
  <si>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</si>
  <si>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</si>
  <si>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</si>
  <si>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</si>
  <si>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</si>
  <si>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</si>
  <si>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</si>
  <si>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</si>
  <si>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</si>
  <si>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</si>
  <si>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</si>
  <si>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</si>
  <si>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</si>
  <si>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</si>
  <si>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</si>
  <si>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</si>
  <si>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</si>
  <si>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</si>
  <si>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</si>
  <si>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</si>
  <si>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</si>
  <si>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</si>
  <si>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</si>
  <si>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</si>
  <si>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</si>
  <si>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</si>
  <si>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</si>
  <si>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</si>
  <si>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</si>
  <si>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</si>
  <si>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</si>
  <si>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</si>
  <si>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</si>
  <si>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</si>
  <si>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</si>
  <si>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</si>
  <si>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</si>
  <si>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</si>
  <si>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</si>
  <si>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</si>
  <si>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</si>
  <si>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</si>
  <si>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</si>
  <si>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</si>
  <si>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</si>
  <si>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</si>
  <si>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</si>
  <si>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</si>
  <si>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</si>
  <si>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</si>
  <si>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</si>
  <si>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</si>
  <si>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</si>
  <si>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</si>
  <si>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</si>
  <si>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</si>
  <si>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</si>
  <si>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</si>
  <si>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</si>
  <si>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</si>
  <si>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</si>
  <si>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</si>
  <si>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</si>
  <si>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</si>
  <si>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</si>
  <si>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</si>
  <si>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</si>
  <si>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</si>
  <si>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</si>
  <si>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</si>
  <si>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</si>
  <si>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</si>
  <si>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</si>
  <si>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</si>
  <si>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</si>
  <si>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</si>
  <si>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</si>
  <si>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</si>
  <si>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</si>
  <si>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</si>
  <si>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</si>
  <si>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</si>
  <si>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</si>
  <si>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</si>
  <si>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</si>
  <si>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</si>
  <si>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</si>
  <si>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</si>
  <si>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</si>
  <si>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</si>
  <si>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</si>
  <si>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</si>
  <si>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</si>
  <si>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</si>
  <si>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</si>
  <si>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</si>
  <si>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</si>
  <si>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</si>
  <si>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</si>
  <si>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</si>
  <si>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</si>
  <si>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</si>
  <si>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</si>
  <si>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</si>
  <si>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</si>
  <si>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</si>
  <si>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</si>
  <si>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</si>
  <si>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</si>
  <si>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</si>
  <si>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</si>
  <si>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</si>
  <si>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</si>
  <si>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</si>
  <si>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</si>
  <si>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</si>
  <si>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</si>
  <si>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</si>
  <si>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</si>
  <si>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</si>
  <si>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</si>
  <si>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</si>
  <si>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</si>
  <si>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</si>
  <si>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</si>
  <si>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</si>
  <si>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</si>
  <si>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</si>
  <si>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</si>
  <si>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</si>
  <si>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</si>
  <si>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</si>
  <si>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</si>
  <si>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</si>
  <si>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</si>
  <si>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</si>
  <si>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</si>
  <si>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</si>
  <si>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</si>
  <si>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</si>
  <si>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</si>
  <si>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</si>
  <si>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</si>
  <si>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</si>
  <si>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</si>
  <si>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</si>
  <si>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</si>
  <si>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</si>
  <si>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</si>
  <si>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</si>
  <si>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</si>
  <si>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</si>
  <si>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</si>
  <si>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</si>
  <si>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</si>
  <si>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</si>
  <si>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</si>
  <si>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</si>
  <si>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</si>
  <si>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</si>
  <si>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</si>
  <si>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</si>
  <si>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</si>
  <si>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</si>
  <si>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</si>
  <si>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</si>
  <si>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</si>
  <si>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</si>
  <si>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</si>
  <si>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</si>
  <si>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</si>
  <si>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</si>
  <si>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</si>
  <si>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</si>
  <si>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</si>
  <si>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</si>
  <si>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</si>
  <si>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</si>
  <si>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</si>
  <si>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</si>
  <si>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</si>
  <si>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</si>
  <si>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</si>
  <si>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</si>
  <si>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</si>
  <si>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</si>
  <si>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</si>
  <si>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</si>
  <si>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</si>
  <si>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</si>
  <si>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</si>
  <si>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</si>
  <si>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</si>
  <si>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</si>
  <si>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</si>
  <si>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</si>
  <si>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</si>
  <si>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</si>
  <si>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</si>
  <si>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</si>
  <si>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</si>
  <si>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</si>
  <si>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</si>
  <si>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</si>
  <si>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</si>
  <si>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</si>
  <si>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</si>
  <si>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</si>
  <si>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</si>
  <si>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</si>
  <si>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</si>
  <si>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</si>
  <si>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</si>
  <si>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</si>
  <si>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</si>
  <si>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</si>
  <si>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</si>
  <si>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</si>
  <si>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</si>
  <si>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</si>
  <si>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</si>
  <si>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</si>
  <si>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</si>
  <si>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</si>
  <si>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</si>
  <si>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</si>
  <si>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</si>
  <si>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</si>
  <si>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</si>
  <si>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</si>
  <si>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</si>
  <si>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</si>
  <si>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</si>
  <si>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</si>
  <si>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</si>
  <si>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</si>
  <si>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</si>
  <si>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</si>
  <si>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</si>
  <si>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</si>
  <si>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</si>
  <si>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</si>
  <si>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</si>
  <si>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</si>
  <si>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</si>
  <si>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</si>
  <si>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</si>
  <si>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</si>
  <si>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</si>
  <si>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</si>
  <si>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</si>
  <si>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</si>
  <si>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</si>
  <si>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</si>
  <si>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</si>
  <si>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</si>
  <si>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</si>
  <si>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</si>
  <si>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</si>
  <si>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</si>
  <si>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</si>
  <si>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</si>
  <si>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</si>
  <si>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</si>
  <si>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</si>
  <si>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</si>
  <si>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</si>
  <si>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</si>
  <si>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</si>
  <si>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</si>
  <si>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</si>
  <si>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</si>
  <si>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</si>
  <si>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</si>
  <si>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</si>
  <si>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</si>
  <si>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</si>
  <si>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</si>
  <si>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</si>
  <si>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</si>
  <si>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</si>
  <si>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</si>
  <si>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</si>
  <si>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</si>
  <si>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</si>
  <si>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</si>
  <si>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</si>
  <si>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</si>
  <si>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</si>
  <si>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</si>
  <si>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</si>
  <si>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</si>
  <si>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</si>
  <si>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</si>
  <si>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</si>
  <si>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</si>
  <si>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</si>
  <si>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</si>
  <si>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</si>
  <si>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</si>
  <si>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</si>
  <si>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</si>
  <si>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</si>
  <si>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</si>
  <si>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</si>
  <si>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</si>
  <si>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</si>
  <si>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</si>
  <si>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</si>
  <si>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</si>
  <si>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</si>
  <si>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</si>
  <si>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</si>
  <si>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</si>
  <si>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</si>
  <si>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</si>
  <si>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</si>
  <si>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</si>
  <si>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</si>
  <si>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</si>
  <si>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</si>
  <si>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</si>
  <si>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</si>
  <si>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</si>
  <si>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</si>
  <si>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</si>
  <si>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</si>
  <si>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</si>
  <si>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</si>
  <si>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</si>
  <si>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</si>
  <si>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</si>
  <si>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</si>
  <si>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</si>
  <si>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</si>
  <si>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</si>
  <si>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</si>
  <si>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</si>
  <si>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</si>
  <si>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</si>
  <si>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</si>
  <si>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</si>
  <si>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</si>
  <si>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</si>
  <si>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</si>
  <si>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</si>
  <si>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</si>
  <si>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</si>
  <si>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</si>
  <si>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</si>
  <si>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</si>
  <si>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</si>
  <si>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</si>
  <si>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</si>
  <si>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</si>
  <si>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</si>
  <si>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</si>
  <si>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</si>
  <si>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</si>
  <si>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</si>
  <si>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</si>
  <si>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</si>
  <si>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</si>
  <si>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</si>
  <si>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</si>
  <si>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</si>
  <si>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</si>
  <si>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</si>
  <si>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</si>
  <si>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</si>
  <si>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</si>
  <si>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</si>
  <si>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</si>
  <si>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</si>
  <si>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</si>
  <si>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</si>
  <si>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</si>
  <si>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</si>
  <si>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</si>
  <si>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</si>
  <si>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</si>
  <si>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</si>
  <si>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</si>
  <si>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</si>
  <si>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</si>
  <si>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</si>
  <si>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</si>
  <si>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</si>
  <si>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</si>
  <si>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</si>
  <si>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</si>
  <si>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</si>
  <si>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</si>
  <si>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</si>
  <si>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</si>
  <si>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</si>
  <si>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</si>
  <si>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</si>
  <si>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</si>
  <si>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</si>
  <si>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</si>
  <si>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</si>
  <si>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</si>
  <si>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</si>
  <si>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</si>
  <si>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</si>
  <si>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</si>
  <si>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</si>
  <si>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</si>
  <si>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</si>
  <si>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</si>
  <si>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</si>
  <si>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</si>
  <si>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</si>
  <si>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</si>
  <si>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</si>
  <si>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</si>
  <si>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</si>
  <si>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</si>
  <si>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</si>
  <si>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</si>
  <si>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</si>
  <si>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</si>
  <si>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</si>
  <si>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</si>
  <si>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</si>
  <si>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</si>
  <si>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</si>
  <si>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</si>
  <si>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</si>
  <si>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</si>
  <si>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</si>
  <si>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</si>
  <si>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</si>
  <si>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</si>
  <si>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</si>
  <si>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</si>
  <si>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</si>
  <si>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</si>
  <si>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</si>
  <si>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</si>
  <si>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</si>
  <si>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</si>
  <si>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</si>
  <si>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</si>
  <si>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</si>
  <si>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</si>
  <si>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</si>
  <si>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</si>
  <si>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</si>
  <si>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</si>
  <si>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</si>
  <si>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</si>
  <si>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</si>
  <si>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</si>
  <si>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</si>
  <si>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</si>
  <si>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</si>
  <si>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</si>
  <si>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</si>
  <si>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</si>
  <si>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</si>
  <si>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</si>
  <si>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</si>
  <si>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</si>
  <si>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</si>
  <si>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</si>
  <si>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</si>
  <si>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</si>
  <si>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</si>
  <si>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</si>
  <si>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</si>
  <si>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</si>
  <si>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</si>
  <si>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</si>
  <si>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</si>
  <si>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</si>
  <si>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</si>
  <si>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</si>
  <si>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</si>
  <si>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</si>
  <si>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</si>
  <si>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</si>
  <si>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</si>
  <si>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</si>
  <si>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</si>
  <si>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</si>
  <si>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</si>
  <si>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</si>
  <si>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</si>
  <si>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</si>
  <si>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</si>
  <si>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</si>
  <si>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</si>
  <si>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</si>
  <si>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</si>
  <si>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</si>
  <si>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</si>
  <si>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</si>
  <si>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</si>
  <si>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</si>
  <si>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</si>
  <si>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</si>
  <si>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</si>
  <si>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</si>
  <si>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</si>
  <si>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</si>
  <si>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</si>
  <si>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</si>
  <si>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</si>
  <si>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</si>
  <si>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</si>
  <si>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</si>
  <si>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</si>
  <si>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</si>
  <si>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</si>
  <si>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</si>
  <si>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</si>
  <si>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</si>
  <si>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</si>
  <si>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</si>
  <si>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</si>
  <si>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</si>
  <si>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</si>
  <si>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</si>
  <si>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</si>
  <si>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</si>
  <si>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</si>
  <si>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</si>
  <si>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</si>
  <si>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</si>
  <si>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</si>
  <si>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</si>
  <si>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</si>
  <si>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</si>
  <si>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</si>
  <si>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</si>
  <si>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</si>
  <si>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</si>
  <si>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</si>
  <si>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</si>
  <si>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</si>
  <si>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</si>
  <si>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</si>
  <si>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</si>
  <si>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</si>
  <si>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</si>
  <si>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</si>
  <si>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</si>
  <si>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</si>
  <si>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</si>
  <si>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</si>
  <si>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</si>
  <si>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</si>
  <si>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</si>
  <si>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</si>
  <si>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</si>
  <si>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</si>
  <si>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</si>
  <si>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</si>
  <si>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</si>
  <si>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</si>
  <si>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</si>
  <si>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</si>
  <si>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</si>
  <si>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</si>
  <si>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</si>
  <si>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</si>
  <si>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</si>
  <si>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</si>
  <si>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</si>
  <si>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</si>
  <si>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</si>
  <si>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</si>
  <si>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</si>
  <si>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</si>
  <si>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</si>
  <si>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</si>
  <si>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</si>
  <si>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</si>
  <si>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</si>
  <si>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</si>
  <si>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</si>
  <si>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</si>
  <si>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</si>
  <si>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</si>
  <si>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</si>
  <si>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</si>
  <si>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</si>
  <si>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</si>
  <si>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</si>
  <si>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</si>
  <si>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</si>
  <si>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</si>
  <si>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</si>
  <si>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</si>
  <si>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</si>
  <si>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</si>
  <si>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</si>
  <si>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</si>
  <si>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</si>
  <si>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</si>
  <si>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</si>
  <si>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</si>
  <si>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</si>
  <si>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</si>
  <si>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</si>
  <si>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</si>
  <si>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</si>
  <si>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</si>
  <si>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</si>
  <si>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</si>
  <si>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</si>
  <si>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</si>
  <si>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</si>
  <si>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</si>
  <si>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</si>
  <si>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</si>
  <si>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</si>
  <si>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</si>
  <si>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</si>
  <si>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</si>
  <si>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</si>
  <si>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</si>
  <si>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</si>
  <si>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</si>
  <si>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</si>
  <si>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</si>
  <si>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</si>
  <si>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</si>
  <si>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</si>
  <si>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</si>
  <si>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</si>
  <si>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</si>
  <si>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</si>
  <si>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</si>
  <si>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</si>
  <si>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</si>
  <si>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</si>
  <si>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</si>
  <si>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</si>
  <si>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</si>
  <si>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</si>
  <si>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</si>
  <si>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</si>
  <si>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</si>
  <si>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</si>
  <si>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</si>
  <si>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</si>
  <si>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</si>
  <si>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</si>
  <si>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</si>
  <si>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</si>
  <si>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</si>
  <si>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</si>
  <si>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</si>
  <si>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</si>
  <si>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</si>
  <si>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</si>
  <si>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</si>
  <si>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</si>
  <si>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</si>
  <si>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</si>
  <si>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</si>
  <si>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</si>
  <si>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</si>
  <si>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</si>
  <si>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</si>
  <si>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</si>
  <si>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</si>
  <si>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</si>
  <si>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</si>
  <si>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</si>
  <si>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</si>
  <si>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</si>
  <si>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</si>
  <si>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</si>
  <si>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</si>
  <si>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</si>
  <si>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</si>
  <si>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</si>
  <si>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</si>
  <si>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</si>
  <si>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</si>
  <si>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</si>
  <si>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</si>
  <si>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</si>
  <si>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</si>
  <si>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</si>
  <si>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</si>
  <si>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</si>
  <si>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</si>
  <si>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</si>
  <si>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</si>
  <si>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</si>
  <si>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</si>
  <si>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</si>
  <si>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</si>
  <si>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</si>
  <si>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</si>
  <si>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</si>
  <si>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</si>
  <si>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</si>
  <si>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</si>
  <si>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</si>
  <si>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</si>
  <si>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</si>
  <si>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</si>
  <si>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</si>
  <si>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</si>
  <si>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</si>
  <si>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</si>
  <si>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</si>
  <si>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</si>
  <si>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</si>
  <si>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</si>
  <si>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</si>
  <si>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</si>
  <si>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</si>
  <si>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</si>
  <si>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</si>
  <si>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</si>
  <si>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</si>
  <si>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</si>
  <si>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</si>
  <si>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</si>
  <si>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</si>
  <si>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</si>
  <si>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</si>
  <si>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</si>
  <si>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</si>
  <si>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</si>
  <si>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</si>
  <si>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</si>
  <si>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</si>
  <si>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</si>
  <si>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</si>
  <si>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</si>
  <si>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</si>
  <si>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</si>
  <si>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</si>
  <si>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</si>
  <si>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</si>
  <si>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</si>
  <si>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</si>
  <si>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</si>
  <si>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</si>
  <si>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</si>
  <si>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</si>
  <si>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</si>
  <si>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</si>
  <si>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</si>
  <si>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</si>
  <si>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</si>
  <si>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</si>
  <si>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</si>
  <si>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</si>
  <si>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</si>
  <si>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</si>
  <si>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</si>
  <si>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</si>
  <si>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</si>
  <si>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</si>
  <si>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</si>
  <si>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</si>
  <si>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</si>
  <si>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</si>
  <si>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</si>
  <si>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</si>
  <si>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</si>
  <si>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</si>
  <si>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</si>
  <si>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</si>
  <si>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</si>
  <si>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</si>
  <si>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</si>
  <si>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</si>
  <si>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</si>
  <si>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</si>
  <si>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</si>
  <si>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</si>
  <si>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</si>
  <si>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</si>
  <si>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</si>
  <si>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</si>
  <si>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</si>
  <si>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</si>
  <si>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</si>
  <si>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</si>
  <si>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</si>
  <si>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</si>
  <si>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</si>
  <si>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</si>
  <si>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</si>
  <si>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</si>
  <si>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</si>
  <si>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</si>
  <si>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</si>
  <si>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</si>
  <si>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</si>
  <si>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</si>
  <si>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</si>
  <si>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</si>
  <si>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</si>
  <si>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</si>
  <si>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</si>
  <si>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</si>
  <si>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</si>
  <si>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</si>
  <si>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</si>
  <si>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</si>
  <si>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</si>
  <si>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</si>
  <si>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</si>
  <si>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</si>
  <si>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</si>
  <si>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</si>
  <si>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</si>
  <si>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</si>
  <si>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</si>
  <si>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</si>
  <si>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</si>
  <si>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</si>
  <si>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</si>
  <si>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</si>
  <si>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</si>
  <si>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</si>
  <si>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</si>
  <si>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</si>
  <si>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</si>
  <si>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</si>
  <si>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</si>
  <si>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</si>
  <si>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</si>
  <si>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</si>
  <si>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</si>
  <si>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</si>
  <si>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</si>
  <si>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</si>
  <si>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</si>
  <si>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</si>
  <si>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</si>
  <si>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</si>
  <si>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</si>
  <si>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</si>
  <si>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</si>
  <si>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</si>
  <si>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</si>
  <si>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</si>
  <si>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</si>
  <si>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</si>
  <si>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</si>
  <si>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</si>
  <si>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</si>
  <si>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</si>
  <si>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</si>
  <si>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</si>
  <si>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</si>
  <si>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</si>
  <si>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</si>
  <si>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</si>
  <si>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</si>
  <si>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</si>
  <si>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</si>
  <si>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</si>
  <si>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</si>
  <si>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</si>
  <si>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</si>
  <si>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</si>
  <si>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</si>
  <si>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</si>
  <si>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</si>
  <si>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</si>
  <si>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</si>
  <si>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</si>
  <si>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</si>
  <si>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</si>
  <si>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</si>
  <si>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</si>
  <si>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</si>
  <si>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</si>
  <si>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</si>
  <si>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</si>
  <si>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</si>
  <si>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</si>
  <si>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</si>
  <si>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</si>
  <si>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</si>
  <si>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</si>
  <si>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</si>
  <si>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</si>
  <si>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</si>
  <si>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</si>
  <si>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</si>
  <si>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</si>
  <si>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</si>
  <si>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</si>
  <si>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</si>
  <si>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</si>
  <si>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</si>
  <si>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</si>
  <si>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</si>
  <si>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</si>
  <si>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</si>
  <si>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</si>
  <si>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</si>
  <si>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</si>
  <si>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</si>
  <si>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</si>
  <si>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</si>
  <si>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</si>
  <si>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</si>
  <si>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</si>
  <si>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</si>
  <si>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</si>
  <si>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</si>
  <si>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</si>
  <si>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</si>
  <si>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</si>
  <si>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</si>
  <si>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</si>
  <si>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</si>
  <si>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</si>
  <si>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</si>
  <si>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</si>
  <si>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</si>
  <si>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</si>
  <si>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</si>
  <si>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</si>
  <si>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</si>
  <si>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</si>
  <si>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</si>
  <si>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</si>
  <si>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</si>
  <si>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</si>
  <si>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</si>
  <si>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</si>
  <si>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</si>
  <si>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</si>
  <si>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</si>
  <si>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</si>
  <si>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</si>
  <si>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</si>
  <si>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</si>
  <si>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</si>
  <si>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</si>
  <si>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</si>
  <si>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</si>
  <si>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</si>
  <si>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</si>
  <si>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</si>
  <si>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</si>
  <si>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</si>
  <si>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</si>
  <si>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</si>
  <si>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</si>
  <si>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</si>
  <si>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</si>
  <si>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</si>
  <si>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</si>
  <si>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</si>
  <si>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</si>
  <si>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</si>
  <si>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</si>
  <si>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</si>
  <si>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</si>
  <si>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</si>
  <si>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</si>
  <si>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</si>
  <si>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</si>
  <si>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</si>
  <si>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</si>
  <si>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</si>
  <si>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</si>
  <si>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</si>
  <si>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</si>
  <si>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</si>
  <si>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</si>
  <si>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</si>
  <si>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</si>
  <si>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</si>
  <si>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</si>
  <si>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</si>
  <si>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</si>
  <si>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</si>
  <si>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</si>
  <si>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</si>
  <si>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</si>
  <si>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</si>
  <si>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</si>
  <si>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</si>
  <si>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</si>
  <si>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</si>
  <si>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</si>
  <si>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</si>
  <si>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</si>
  <si>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</si>
  <si>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</si>
  <si>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</si>
  <si>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</si>
  <si>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</si>
  <si>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</si>
  <si>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</si>
  <si>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</si>
  <si>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</si>
  <si>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</si>
  <si>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</si>
  <si>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</si>
  <si>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</si>
  <si>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</si>
  <si>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</si>
  <si>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</si>
  <si>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</si>
  <si>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</si>
  <si>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</si>
  <si>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</si>
  <si>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</si>
  <si>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</si>
  <si>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</si>
  <si>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</si>
  <si>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</si>
  <si>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</si>
  <si>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</si>
  <si>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</si>
  <si>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</si>
  <si>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</si>
  <si>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</si>
  <si>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</si>
  <si>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</si>
  <si>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</si>
  <si>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</si>
  <si>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</si>
  <si>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</si>
  <si>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</si>
  <si>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</si>
  <si>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</si>
  <si>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</si>
  <si>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</si>
  <si>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</si>
  <si>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</si>
  <si>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</si>
  <si>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</si>
  <si>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</si>
  <si>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</si>
  <si>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</si>
  <si>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</si>
  <si>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</si>
  <si>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</si>
  <si>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</si>
  <si>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</si>
  <si>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</si>
  <si>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</si>
  <si>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</si>
  <si>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</si>
  <si>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</si>
  <si>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</si>
  <si>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</si>
  <si>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</si>
  <si>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</si>
  <si>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</si>
  <si>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</si>
  <si>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</si>
  <si>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</si>
  <si>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</si>
  <si>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</si>
  <si>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</si>
  <si>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</si>
  <si>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</si>
  <si>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</si>
  <si>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</si>
  <si>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</si>
  <si>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</si>
  <si>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</si>
  <si>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</si>
  <si>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</si>
  <si>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</si>
  <si>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</si>
  <si>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</si>
  <si>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</si>
  <si>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</si>
  <si>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</si>
  <si>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</si>
  <si>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</si>
  <si>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</si>
  <si>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</si>
  <si>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</si>
  <si>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</si>
  <si>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</si>
  <si>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</si>
  <si>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</si>
  <si>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</si>
  <si>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</si>
  <si>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</si>
  <si>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</si>
  <si>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</si>
  <si>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</si>
  <si>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</si>
  <si>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</si>
  <si>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</si>
  <si>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</si>
  <si>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</si>
  <si>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</si>
  <si>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</si>
  <si>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</si>
  <si>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</si>
  <si>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</si>
  <si>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</si>
  <si>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</si>
  <si>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</si>
  <si>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</si>
  <si>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</si>
  <si>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</si>
  <si>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</si>
  <si>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</si>
  <si>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</si>
  <si>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</si>
  <si>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</si>
  <si>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</si>
  <si>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</si>
  <si>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</si>
  <si>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</si>
  <si>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</si>
  <si>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</si>
  <si>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</si>
  <si>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</si>
  <si>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</si>
  <si>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</si>
  <si>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</si>
  <si>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</si>
  <si>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</si>
  <si>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</si>
  <si>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</si>
  <si>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</si>
  <si>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</si>
  <si>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</si>
  <si>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</si>
  <si>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</si>
  <si>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</si>
  <si>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</si>
  <si>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</si>
  <si>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</si>
  <si>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</si>
  <si>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</si>
  <si>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</si>
  <si>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</si>
  <si>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</si>
  <si>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</si>
  <si>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</si>
  <si>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</si>
  <si>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</si>
  <si>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</si>
  <si>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</si>
  <si>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</si>
  <si>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</si>
  <si>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</si>
  <si>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</si>
  <si>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</si>
  <si>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</si>
  <si>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</si>
  <si>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</si>
  <si>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</si>
  <si>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</si>
  <si>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</si>
  <si>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</si>
  <si>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</si>
  <si>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</si>
  <si>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</si>
  <si>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</si>
  <si>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</si>
  <si>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</si>
  <si>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</si>
  <si>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</si>
  <si>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</si>
  <si>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</si>
  <si>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</si>
  <si>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</si>
  <si>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</si>
  <si>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</si>
  <si>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</si>
  <si>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</si>
  <si>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</si>
  <si>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</si>
  <si>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</si>
  <si>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</si>
  <si>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</si>
  <si>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</si>
  <si>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</si>
  <si>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</si>
  <si>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</si>
  <si>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</si>
  <si>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</si>
  <si>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</si>
  <si>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</si>
  <si>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</si>
  <si>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</si>
  <si>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</si>
  <si>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</si>
  <si>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</si>
  <si>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</si>
  <si>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</si>
  <si>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</si>
  <si>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</si>
  <si>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</si>
  <si>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</si>
  <si>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</si>
  <si>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</si>
  <si>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</si>
  <si>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</si>
  <si>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</si>
  <si>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</si>
  <si>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</si>
  <si>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</si>
  <si>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</si>
  <si>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</si>
  <si>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</si>
  <si>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</si>
  <si>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</si>
  <si>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</si>
  <si>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</si>
  <si>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</si>
  <si>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</si>
  <si>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</si>
  <si>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</si>
  <si>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</si>
  <si>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</si>
  <si>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</si>
  <si>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</si>
  <si>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</si>
  <si>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</si>
  <si>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</si>
  <si>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</si>
  <si>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</si>
  <si>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</si>
  <si>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</si>
  <si>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</si>
  <si>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</si>
  <si>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</si>
  <si>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</si>
  <si>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</si>
  <si>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</si>
  <si>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</si>
  <si>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</si>
  <si>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</si>
  <si>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</si>
  <si>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</si>
  <si>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</si>
  <si>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</si>
  <si>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</si>
  <si>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</si>
  <si>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</si>
  <si>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</si>
  <si>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</si>
  <si>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</si>
  <si>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</si>
  <si>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</si>
  <si>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</si>
  <si>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</si>
  <si>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</si>
  <si>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</si>
  <si>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</si>
  <si>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</si>
  <si>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</si>
  <si>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</si>
  <si>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</si>
  <si>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</si>
  <si>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</si>
  <si>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</si>
  <si>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</si>
  <si>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</si>
  <si>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</si>
  <si>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</si>
  <si>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</si>
  <si>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</si>
  <si>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</si>
  <si>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</si>
  <si>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</si>
  <si>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</si>
  <si>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</si>
  <si>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</si>
  <si>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</si>
  <si>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</si>
  <si>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</si>
  <si>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</si>
  <si>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</si>
  <si>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</si>
  <si>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</si>
  <si>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</si>
  <si>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</si>
  <si>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</si>
  <si>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</si>
  <si>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</si>
  <si>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</si>
  <si>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</si>
  <si>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</si>
  <si>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</si>
  <si>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</si>
  <si>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</si>
  <si>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</si>
  <si>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</si>
  <si>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</si>
  <si>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</si>
  <si>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</si>
  <si>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</si>
  <si>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</si>
  <si>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</si>
  <si>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</si>
  <si>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</si>
  <si>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</si>
  <si>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</si>
  <si>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</si>
  <si>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</si>
  <si>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</si>
  <si>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</si>
  <si>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</si>
  <si>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</si>
  <si>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</si>
  <si>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</si>
  <si>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</si>
  <si>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</si>
  <si>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</si>
  <si>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</si>
  <si>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</si>
  <si>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</si>
  <si>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</si>
  <si>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</si>
  <si>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</si>
  <si>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</si>
  <si>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</si>
  <si>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</si>
  <si>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</si>
  <si>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</si>
  <si>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</si>
  <si>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</si>
  <si>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</si>
  <si>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</si>
  <si>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</si>
  <si>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</si>
  <si>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</si>
  <si>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</si>
  <si>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</si>
  <si>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</si>
  <si>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</si>
  <si>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</si>
  <si>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</si>
  <si>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</si>
  <si>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</si>
  <si>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</si>
  <si>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</si>
  <si>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</si>
  <si>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</si>
  <si>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</si>
  <si>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</si>
  <si>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</si>
  <si>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</si>
  <si>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</si>
  <si>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</si>
  <si>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</si>
  <si>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</si>
  <si>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</si>
  <si>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</si>
  <si>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</si>
  <si>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</si>
  <si>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</si>
  <si>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</si>
  <si>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</si>
  <si>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</si>
  <si>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</si>
  <si>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</si>
  <si>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</si>
  <si>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</si>
  <si>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</si>
  <si>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</si>
  <si>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</si>
  <si>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</si>
  <si>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</si>
  <si>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</si>
  <si>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</si>
  <si>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</si>
  <si>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</si>
  <si>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</si>
  <si>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</si>
  <si>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</si>
  <si>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</si>
  <si>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</si>
  <si>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</si>
  <si>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</si>
  <si>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</si>
  <si>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</si>
  <si>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</si>
  <si>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</si>
  <si>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</si>
  <si>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</si>
  <si>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</si>
  <si>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</si>
  <si>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</si>
  <si>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</si>
  <si>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</si>
  <si>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</si>
  <si>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</si>
  <si>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</si>
  <si>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</si>
  <si>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</si>
  <si>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</si>
  <si>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</si>
  <si>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</si>
  <si>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</si>
  <si>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</si>
  <si>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</si>
  <si>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</si>
  <si>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</si>
  <si>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</si>
  <si>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</si>
  <si>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</si>
  <si>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</si>
  <si>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</si>
  <si>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</si>
  <si>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</si>
  <si>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</si>
  <si>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</si>
  <si>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</si>
  <si>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</si>
  <si>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</si>
  <si>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</si>
  <si>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</si>
  <si>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</si>
  <si>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</si>
  <si>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</si>
  <si>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</si>
  <si>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</si>
  <si>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</si>
  <si>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</si>
  <si>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</si>
  <si>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</si>
  <si>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</si>
  <si>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</si>
  <si>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</si>
  <si>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</si>
  <si>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</si>
  <si>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</si>
  <si>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</si>
  <si>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</si>
  <si>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</si>
  <si>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</si>
  <si>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</si>
  <si>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</si>
  <si>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</si>
  <si>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</si>
  <si>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</si>
  <si>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</si>
  <si>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</si>
  <si>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</si>
  <si>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</si>
  <si>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</si>
  <si>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</si>
  <si>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</si>
  <si>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</si>
  <si>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</si>
  <si>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</si>
  <si>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</si>
  <si>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</si>
  <si>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</si>
  <si>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</si>
  <si>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</si>
  <si>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</si>
  <si>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</si>
  <si>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</si>
  <si>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</si>
  <si>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</si>
  <si>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</si>
  <si>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</si>
  <si>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</si>
  <si>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</si>
  <si>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</si>
  <si>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</si>
  <si>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</si>
  <si>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</si>
  <si>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</si>
  <si>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</si>
  <si>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</si>
  <si>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</si>
  <si>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</si>
  <si>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</si>
  <si>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</si>
  <si>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</si>
  <si>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</si>
  <si>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</si>
  <si>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</si>
  <si>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</si>
  <si>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</si>
  <si>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</si>
  <si>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</si>
  <si>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</si>
  <si>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</si>
  <si>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</si>
  <si>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</si>
  <si>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</si>
  <si>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</si>
  <si>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</si>
  <si>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</si>
  <si>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</si>
  <si>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</si>
  <si>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</si>
  <si>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</si>
  <si>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</si>
  <si>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</si>
  <si>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</si>
  <si>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</si>
  <si>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</si>
  <si>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</si>
  <si>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</si>
  <si>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</si>
  <si>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</si>
  <si>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</si>
  <si>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</si>
  <si>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</si>
  <si>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</si>
  <si>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</si>
  <si>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</si>
  <si>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</si>
  <si>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</si>
  <si>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</si>
  <si>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</si>
  <si>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</si>
  <si>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</si>
  <si>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</si>
  <si>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</si>
  <si>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</si>
  <si>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</si>
  <si>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</si>
  <si>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</si>
  <si>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</si>
  <si>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</si>
  <si>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</si>
  <si>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</si>
  <si>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</si>
  <si>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</si>
  <si>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</si>
  <si>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</si>
  <si>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</si>
  <si>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</si>
  <si>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</si>
  <si>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</si>
  <si>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</si>
  <si>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</si>
  <si>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</si>
  <si>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</si>
  <si>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</si>
  <si>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</si>
  <si>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</si>
  <si>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</si>
  <si>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</si>
  <si>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</si>
  <si>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</si>
  <si>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</si>
  <si>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</si>
  <si>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</si>
  <si>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</si>
  <si>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</si>
  <si>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</si>
  <si>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</si>
  <si>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</si>
  <si>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</si>
  <si>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</si>
  <si>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</si>
  <si>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</si>
  <si>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</si>
  <si>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</si>
  <si>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</si>
  <si>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</si>
  <si>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</si>
  <si>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</si>
  <si>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</si>
  <si>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</si>
  <si>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</si>
  <si>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</si>
  <si>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</si>
  <si>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</si>
  <si>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</si>
  <si>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</si>
  <si>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</si>
  <si>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</si>
  <si>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</si>
  <si>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</si>
  <si>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</si>
  <si>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</si>
  <si>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</si>
  <si>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</si>
  <si>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</si>
  <si>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</si>
  <si>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</si>
  <si>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</si>
  <si>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</si>
  <si>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</si>
  <si>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</si>
  <si>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</si>
  <si>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</si>
  <si>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</si>
  <si>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</si>
  <si>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</si>
  <si>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</si>
  <si>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</si>
  <si>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</si>
  <si>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</si>
  <si>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</si>
  <si>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</si>
  <si>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</si>
  <si>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</si>
  <si>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</si>
  <si>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</si>
  <si>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</si>
  <si>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</si>
  <si>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</si>
  <si>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</si>
  <si>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</si>
  <si>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</si>
  <si>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</si>
  <si>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</si>
  <si>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</si>
  <si>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</si>
  <si>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</si>
  <si>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</si>
  <si>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</si>
  <si>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</si>
  <si>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</si>
  <si>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</si>
  <si>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</si>
  <si>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</si>
  <si>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</si>
  <si>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</si>
  <si>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</si>
  <si>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</si>
  <si>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</si>
  <si>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</si>
  <si>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</si>
  <si>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</si>
  <si>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</si>
  <si>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</si>
  <si>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</si>
  <si>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</si>
  <si>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</si>
  <si>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</si>
  <si>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</si>
  <si>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</si>
  <si>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</si>
  <si>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</si>
  <si>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</si>
  <si>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</si>
  <si>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</si>
  <si>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</si>
  <si>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</si>
  <si>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</si>
  <si>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</si>
  <si>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</si>
  <si>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</si>
  <si>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</si>
  <si>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</si>
  <si>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</si>
  <si>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</si>
  <si>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</si>
  <si>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</si>
  <si>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</si>
  <si>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</si>
  <si>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</si>
  <si>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</si>
  <si>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</si>
  <si>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</si>
  <si>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</si>
  <si>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</si>
  <si>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</si>
  <si>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</si>
  <si>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</si>
  <si>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</si>
  <si>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</si>
  <si>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</si>
  <si>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</si>
  <si>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</si>
  <si>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</si>
  <si>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</si>
  <si>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</si>
  <si>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</si>
  <si>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</si>
  <si>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</si>
  <si>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</si>
  <si>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</si>
  <si>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</si>
  <si>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</si>
  <si>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</si>
  <si>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</si>
  <si>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</si>
  <si>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</si>
  <si>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</si>
  <si>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</si>
  <si>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</si>
  <si>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</si>
  <si>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</si>
  <si>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</si>
  <si>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</si>
  <si>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</si>
  <si>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</si>
  <si>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</si>
  <si>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</si>
  <si>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</si>
  <si>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</si>
  <si>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</si>
  <si>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</si>
  <si>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</si>
  <si>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</si>
  <si>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</si>
  <si>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</si>
  <si>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</si>
  <si>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</si>
  <si>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</si>
  <si>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</si>
  <si>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</si>
  <si>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</si>
  <si>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</si>
  <si>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</si>
  <si>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</si>
  <si>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</si>
  <si>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</si>
  <si>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</si>
  <si>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</si>
  <si>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</si>
  <si>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</si>
  <si>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</si>
  <si>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</si>
  <si>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</si>
  <si>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</si>
  <si>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</si>
  <si>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</si>
  <si>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</si>
  <si>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</si>
  <si>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</si>
  <si>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</si>
  <si>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</si>
  <si>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</si>
  <si>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</si>
  <si>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</si>
  <si>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</si>
  <si>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</si>
  <si>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</si>
  <si>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</si>
  <si>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</si>
  <si>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</si>
  <si>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</si>
  <si>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</si>
  <si>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</si>
  <si>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</si>
  <si>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</si>
  <si>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</si>
  <si>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</si>
  <si>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</si>
  <si>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</si>
  <si>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</si>
  <si>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</si>
  <si>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</si>
  <si>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</si>
  <si>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</si>
  <si>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</si>
  <si>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</si>
  <si>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</si>
  <si>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</si>
  <si>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</si>
  <si>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</si>
  <si>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</si>
  <si>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</si>
  <si>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</si>
  <si>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</si>
  <si>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</si>
  <si>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</si>
  <si>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</si>
  <si>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</si>
  <si>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</si>
  <si>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</si>
  <si>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</si>
  <si>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</si>
  <si>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</si>
  <si>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</si>
  <si>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</si>
  <si>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</si>
  <si>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</si>
  <si>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</si>
  <si>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</si>
  <si>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</si>
  <si>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</si>
  <si>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</si>
  <si>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</si>
  <si>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</si>
  <si>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</si>
  <si>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</si>
  <si>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</si>
  <si>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</si>
  <si>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</si>
  <si>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</si>
  <si>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</si>
  <si>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</si>
  <si>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</si>
  <si>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</si>
  <si>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</si>
  <si>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</si>
  <si>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</si>
  <si>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</si>
  <si>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</si>
  <si>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</si>
  <si>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</si>
  <si>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</si>
  <si>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</si>
  <si>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</si>
  <si>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</si>
  <si>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</si>
  <si>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</si>
  <si>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</si>
  <si>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</si>
  <si>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</si>
  <si>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</si>
  <si>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</si>
  <si>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</si>
  <si>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</si>
  <si>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</si>
  <si>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</si>
  <si>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</si>
  <si>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</si>
  <si>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</si>
  <si>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</si>
  <si>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</si>
  <si>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</si>
  <si>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</si>
  <si>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</si>
  <si>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</si>
  <si>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</si>
  <si>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</si>
  <si>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</si>
  <si>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</si>
  <si>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</si>
  <si>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</si>
  <si>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</si>
  <si>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</si>
  <si>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</si>
  <si>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</si>
  <si>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</si>
  <si>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</si>
  <si>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</si>
  <si>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</si>
  <si>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</si>
  <si>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</si>
  <si>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</si>
  <si>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</si>
  <si>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</si>
  <si>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</si>
  <si>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</si>
  <si>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</si>
  <si>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</si>
  <si>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</si>
  <si>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</si>
  <si>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</si>
  <si>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</si>
  <si>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</si>
  <si>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</si>
  <si>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</si>
  <si>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</si>
  <si>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</si>
  <si>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</si>
  <si>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</si>
  <si>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</si>
  <si>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</si>
  <si>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</si>
  <si>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</si>
  <si>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</si>
  <si>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</si>
  <si>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</si>
  <si>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</si>
  <si>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</si>
  <si>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</si>
  <si>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</si>
  <si>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</si>
  <si>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</si>
  <si>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</si>
  <si>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</si>
  <si>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</si>
  <si>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</si>
  <si>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</si>
  <si>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</si>
  <si>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</si>
  <si>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</si>
  <si>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</si>
  <si>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</si>
  <si>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</si>
  <si>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</si>
  <si>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</si>
  <si>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</si>
  <si>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</si>
  <si>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</si>
  <si>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</si>
  <si>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</si>
  <si>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</si>
  <si>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</si>
  <si>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</si>
  <si>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</si>
  <si>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</si>
  <si>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</si>
  <si>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</si>
  <si>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</si>
  <si>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</si>
  <si>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</si>
  <si>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</si>
  <si>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</si>
  <si>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</si>
  <si>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</si>
  <si>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</si>
  <si>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</si>
  <si>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</si>
  <si>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</si>
  <si>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</si>
  <si>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</si>
  <si>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</si>
  <si>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</si>
  <si>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</si>
  <si>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</si>
  <si>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</si>
  <si>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</si>
  <si>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</si>
  <si>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</si>
  <si>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</si>
  <si>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</si>
  <si>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</si>
  <si>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</si>
  <si>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</si>
  <si>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</si>
  <si>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</si>
  <si>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</si>
  <si>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</si>
  <si>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</si>
  <si>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</si>
  <si>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</si>
  <si>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</si>
  <si>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</si>
  <si>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</si>
  <si>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</si>
  <si>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</si>
  <si>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</si>
  <si>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</si>
  <si>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</si>
  <si>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</si>
  <si>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</si>
  <si>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</si>
  <si>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</si>
  <si>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</si>
  <si>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</si>
  <si>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</si>
  <si>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</si>
  <si>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</si>
  <si>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</si>
  <si>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</si>
  <si>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</si>
  <si>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</si>
  <si>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</si>
  <si>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</si>
  <si>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</si>
  <si>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</si>
  <si>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</si>
  <si>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</si>
  <si>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</si>
  <si>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</si>
  <si>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</si>
  <si>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</si>
  <si>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</si>
  <si>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</si>
  <si>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</si>
  <si>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</si>
  <si>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</si>
  <si>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</si>
  <si>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</si>
  <si>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</si>
  <si>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</si>
  <si>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</si>
  <si>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</si>
  <si>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</si>
  <si>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</si>
  <si>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</si>
  <si>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</si>
  <si>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</si>
  <si>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</si>
  <si>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</si>
  <si>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</si>
  <si>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</si>
  <si>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</si>
  <si>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</si>
  <si>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</si>
  <si>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</si>
  <si>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</si>
  <si>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</si>
  <si>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</si>
  <si>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</si>
  <si>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</si>
  <si>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</si>
  <si>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</si>
  <si>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</si>
  <si>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</si>
  <si>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</si>
  <si>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</si>
  <si>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</si>
  <si>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</si>
  <si>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</si>
  <si>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</si>
  <si>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</si>
  <si>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</si>
  <si>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</si>
  <si>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</si>
  <si>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</si>
  <si>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</si>
  <si>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</si>
  <si>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</si>
  <si>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</si>
  <si>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</si>
  <si>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</si>
  <si>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</si>
  <si>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</si>
  <si>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</si>
  <si>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</si>
  <si>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</si>
  <si>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</si>
  <si>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</si>
  <si>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</si>
  <si>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</si>
  <si>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</si>
  <si>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</si>
  <si>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</si>
  <si>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</si>
  <si>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</si>
  <si>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</si>
  <si>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</si>
  <si>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</si>
  <si>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</si>
  <si>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</si>
  <si>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</si>
  <si>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</si>
  <si>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</si>
  <si>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</si>
  <si>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</si>
  <si>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</si>
  <si>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</si>
  <si>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</si>
  <si>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</si>
  <si>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</si>
  <si>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</si>
  <si>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</si>
  <si>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</si>
  <si>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</si>
  <si>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</si>
  <si>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</si>
  <si>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</si>
  <si>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</si>
  <si>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</si>
  <si>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</si>
  <si>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</si>
  <si>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</si>
  <si>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</si>
  <si>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</si>
  <si>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</si>
  <si>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</si>
  <si>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</si>
  <si>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</si>
  <si>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</si>
  <si>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</si>
  <si>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</si>
  <si>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</si>
  <si>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</si>
  <si>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</si>
  <si>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</si>
  <si>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</si>
  <si>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</si>
  <si>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</si>
  <si>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</si>
  <si>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</si>
  <si>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</si>
  <si>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</si>
  <si>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</si>
  <si>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</si>
  <si>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</si>
  <si>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</si>
  <si>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</si>
  <si>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</si>
  <si>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</si>
  <si>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</si>
  <si>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</si>
  <si>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</si>
  <si>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</si>
  <si>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</si>
  <si>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</si>
  <si>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</si>
  <si>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</si>
  <si>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</si>
  <si>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</si>
  <si>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</si>
  <si>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</si>
  <si>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</si>
  <si>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</si>
  <si>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</si>
  <si>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</si>
  <si>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</si>
  <si>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</si>
  <si>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</si>
  <si>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</si>
  <si>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</si>
  <si>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</si>
  <si>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</si>
  <si>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</si>
  <si>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</si>
  <si>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</si>
  <si>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</si>
  <si>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</si>
  <si>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</si>
  <si>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</si>
  <si>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</si>
  <si>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</si>
  <si>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</si>
  <si>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</si>
  <si>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</si>
  <si>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</si>
  <si>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</si>
  <si>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</si>
  <si>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</si>
  <si>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</si>
  <si>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</si>
  <si>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</si>
  <si>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</si>
  <si>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</si>
  <si>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</si>
  <si>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</si>
  <si>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</si>
  <si>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</si>
  <si>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</si>
  <si>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</si>
  <si>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</si>
  <si>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</si>
  <si>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</si>
  <si>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</si>
  <si>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</si>
  <si>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</si>
  <si>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</si>
  <si>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</si>
  <si>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</si>
  <si>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</si>
  <si>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</si>
  <si>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</si>
  <si>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</si>
  <si>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</si>
  <si>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</si>
  <si>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</si>
  <si>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</si>
  <si>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</si>
  <si>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</si>
  <si>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</si>
  <si>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</si>
  <si>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</si>
  <si>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</si>
  <si>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</si>
  <si>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</si>
  <si>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</si>
  <si>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</si>
  <si>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</si>
  <si>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</si>
  <si>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</si>
  <si>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</si>
  <si>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</si>
  <si>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</si>
  <si>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</si>
  <si>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</si>
  <si>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</si>
  <si>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</si>
  <si>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</si>
  <si>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</si>
  <si>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</si>
  <si>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</si>
  <si>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</si>
  <si>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</si>
  <si>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</si>
  <si>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</si>
  <si>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</si>
  <si>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</si>
  <si>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</si>
  <si>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</si>
  <si>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</si>
  <si>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</si>
  <si>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</si>
  <si>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</si>
  <si>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</si>
  <si>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</si>
  <si>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</si>
  <si>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</si>
  <si>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</si>
  <si>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</si>
  <si>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</si>
  <si>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</si>
  <si>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</si>
  <si>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</si>
  <si>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</si>
  <si>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</si>
  <si>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</si>
  <si>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</si>
  <si>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</si>
  <si>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</si>
  <si>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</si>
  <si>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</si>
  <si>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</si>
  <si>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</si>
  <si>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</si>
  <si>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</si>
  <si>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</si>
  <si>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</si>
  <si>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</si>
  <si>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</si>
  <si>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</si>
  <si>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</si>
  <si>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</si>
  <si>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</si>
  <si>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</si>
  <si>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</si>
  <si>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</si>
  <si>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</si>
  <si>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</si>
  <si>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</si>
  <si>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</si>
  <si>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</si>
  <si>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</si>
  <si>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</si>
  <si>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</si>
  <si>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</si>
  <si>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</si>
  <si>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</si>
  <si>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</si>
  <si>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</si>
  <si>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</si>
  <si>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</si>
  <si>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</si>
  <si>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</si>
  <si>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</si>
  <si>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</si>
  <si>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</si>
  <si>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</si>
  <si>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</si>
  <si>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</si>
  <si>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</si>
  <si>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</si>
  <si>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</si>
  <si>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</si>
  <si>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</si>
  <si>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</si>
  <si>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</si>
  <si>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</si>
  <si>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</si>
  <si>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</si>
  <si>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</si>
  <si>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</si>
  <si>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</si>
  <si>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</si>
  <si>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</si>
  <si>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</si>
  <si>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</si>
  <si>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</si>
  <si>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</si>
  <si>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</si>
  <si>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</si>
  <si>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</si>
  <si>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</si>
  <si>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</si>
  <si>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</si>
  <si>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</si>
  <si>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</si>
  <si>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</si>
  <si>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</si>
  <si>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</si>
  <si>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</si>
  <si>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</si>
  <si>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</si>
  <si>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</si>
  <si>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</si>
  <si>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</si>
  <si>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</si>
  <si>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</si>
  <si>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</si>
  <si>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</si>
  <si>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</si>
  <si>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</si>
  <si>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</si>
  <si>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</si>
  <si>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</si>
  <si>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</si>
  <si>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</si>
  <si>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</si>
  <si>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</si>
  <si>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</si>
  <si>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</si>
  <si>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</si>
  <si>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</si>
  <si>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</si>
  <si>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</si>
  <si>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</si>
  <si>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</si>
  <si>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</si>
  <si>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</si>
  <si>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</si>
  <si>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</si>
  <si>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</si>
  <si>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</si>
  <si>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</si>
  <si>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</si>
  <si>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</si>
  <si>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</si>
  <si>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</si>
  <si>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</si>
  <si>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</si>
  <si>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</si>
  <si>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</si>
  <si>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</si>
  <si>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</si>
  <si>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</si>
  <si>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</si>
  <si>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</si>
  <si>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</si>
  <si>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</si>
  <si>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</si>
  <si>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</si>
  <si>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</si>
  <si>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</si>
  <si>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</si>
  <si>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</si>
  <si>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</si>
  <si>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</si>
  <si>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</si>
  <si>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</si>
  <si>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</si>
  <si>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</si>
  <si>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</si>
  <si>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</si>
  <si>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</si>
  <si>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</si>
  <si>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</si>
  <si>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</si>
  <si>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</si>
  <si>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</si>
  <si>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</si>
  <si>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</si>
  <si>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</si>
  <si>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</si>
  <si>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</si>
  <si>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</si>
  <si>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</si>
  <si>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</si>
  <si>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</si>
  <si>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</si>
  <si>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</si>
  <si>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</si>
  <si>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</si>
  <si>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</si>
  <si>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</si>
  <si>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</si>
  <si>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</si>
  <si>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</si>
  <si>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</si>
  <si>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</si>
  <si>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</si>
  <si>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</si>
  <si>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</si>
  <si>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</si>
  <si>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</si>
  <si>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</si>
  <si>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</si>
  <si>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</si>
  <si>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</si>
  <si>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</si>
  <si>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</si>
  <si>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</si>
  <si>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</si>
  <si>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</si>
  <si>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</si>
  <si>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</si>
  <si>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</si>
  <si>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</si>
  <si>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</si>
  <si>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</si>
  <si>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</si>
  <si>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</si>
  <si>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</si>
  <si>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</si>
  <si>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</si>
  <si>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</si>
  <si>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</si>
  <si>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</si>
  <si>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</si>
  <si>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</si>
  <si>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</si>
  <si>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</si>
  <si>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</si>
  <si>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</si>
  <si>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</si>
  <si>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</si>
  <si>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</si>
  <si>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</si>
  <si>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</si>
  <si>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</si>
  <si>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</si>
  <si>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</si>
  <si>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</si>
  <si>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</si>
  <si>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</si>
  <si>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</si>
  <si>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</si>
  <si>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</si>
  <si>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</si>
  <si>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</si>
  <si>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</si>
  <si>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</si>
  <si>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</si>
  <si>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</si>
  <si>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</si>
  <si>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</si>
  <si>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</si>
  <si>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</si>
  <si>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</si>
  <si>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</si>
  <si>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</si>
  <si>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</si>
  <si>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</si>
  <si>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</si>
  <si>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</si>
  <si>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</si>
  <si>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</si>
  <si>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</si>
  <si>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</si>
  <si>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</si>
  <si>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</si>
  <si>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</si>
  <si>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</si>
  <si>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</si>
  <si>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</si>
  <si>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</si>
  <si>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</si>
  <si>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</si>
  <si>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</si>
  <si>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</si>
  <si>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</si>
  <si>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</si>
  <si>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</si>
  <si>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</si>
  <si>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</si>
  <si>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</si>
  <si>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</si>
  <si>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</si>
  <si>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</si>
  <si>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</si>
  <si>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</si>
  <si>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</si>
  <si>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</si>
  <si>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</si>
  <si>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</si>
  <si>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</si>
  <si>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</si>
  <si>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</si>
  <si>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</si>
  <si>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</si>
  <si>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</si>
  <si>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</si>
  <si>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</si>
  <si>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</si>
  <si>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</si>
  <si>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</si>
  <si>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</si>
  <si>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</si>
  <si>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</si>
  <si>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</si>
  <si>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</si>
  <si>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</si>
  <si>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</si>
  <si>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</si>
  <si>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</si>
  <si>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</si>
  <si>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</si>
  <si>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</si>
  <si>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</si>
  <si>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</si>
  <si>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</si>
  <si>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</si>
  <si>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</si>
  <si>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</si>
  <si>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</si>
  <si>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</si>
  <si>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</si>
  <si>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</si>
  <si>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</si>
  <si>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</si>
  <si>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</si>
  <si>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</si>
  <si>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</si>
  <si>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</si>
  <si>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</si>
  <si>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</si>
  <si>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</si>
  <si>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</si>
  <si>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</si>
  <si>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</si>
  <si>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</si>
  <si>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</si>
  <si>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</si>
  <si>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</si>
  <si>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</si>
  <si>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</si>
  <si>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</si>
  <si>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</si>
  <si>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</si>
  <si>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</si>
  <si>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</si>
  <si>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</si>
  <si>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</si>
  <si>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</si>
  <si>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</si>
  <si>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</si>
  <si>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</si>
  <si>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</si>
  <si>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</si>
  <si>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</si>
  <si>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</si>
  <si>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</si>
  <si>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</si>
  <si>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</si>
  <si>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</si>
  <si>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</si>
  <si>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</si>
  <si>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</si>
  <si>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</si>
  <si>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</si>
  <si>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</si>
  <si>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</si>
  <si>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</si>
  <si>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</si>
  <si>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</si>
  <si>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</si>
  <si>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</si>
  <si>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</si>
  <si>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</si>
  <si>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</si>
  <si>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</si>
  <si>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</si>
  <si>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</si>
  <si>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</si>
  <si>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</si>
  <si>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</si>
  <si>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</si>
  <si>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</si>
  <si>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</si>
  <si>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</si>
  <si>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</si>
  <si>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</si>
  <si>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</si>
  <si>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</si>
  <si>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</si>
  <si>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</si>
  <si>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</si>
  <si>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</si>
  <si>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</si>
  <si>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</si>
  <si>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</si>
  <si>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</si>
  <si>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</si>
  <si>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</si>
  <si>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</si>
  <si>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</si>
  <si>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</si>
  <si>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</si>
  <si>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</si>
  <si>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</si>
  <si>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</si>
  <si>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</si>
  <si>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</si>
  <si>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</si>
  <si>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</si>
  <si>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</si>
  <si>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</si>
  <si>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</si>
  <si>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</si>
  <si>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</si>
  <si>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</si>
  <si>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</si>
  <si>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</si>
  <si>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</si>
  <si>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</si>
  <si>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</si>
  <si>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</si>
  <si>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</si>
  <si>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</si>
  <si>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</si>
  <si>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</si>
  <si>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</si>
  <si>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</si>
  <si>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</si>
  <si>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</si>
  <si>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</si>
  <si>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</si>
  <si>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</si>
  <si>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</si>
  <si>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</si>
  <si>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</si>
  <si>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</si>
  <si>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</si>
  <si>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</si>
  <si>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</si>
  <si>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</si>
  <si>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</si>
  <si>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</si>
  <si>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</si>
  <si>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</si>
  <si>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</si>
  <si>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</si>
  <si>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</si>
  <si>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</si>
  <si>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</si>
  <si>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</si>
  <si>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</si>
  <si>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</si>
  <si>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</si>
  <si>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</si>
  <si>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</si>
  <si>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</si>
  <si>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</si>
  <si>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</si>
  <si>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</si>
  <si>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</si>
  <si>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</si>
  <si>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</si>
  <si>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</si>
  <si>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</si>
  <si>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</si>
  <si>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</si>
  <si>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</si>
  <si>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</si>
  <si>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</si>
  <si>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</si>
  <si>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</si>
  <si>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</si>
  <si>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</si>
  <si>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</si>
  <si>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</si>
  <si>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</si>
  <si>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</si>
  <si>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</si>
  <si>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</si>
  <si>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</si>
  <si>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</si>
  <si>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</si>
  <si>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</si>
  <si>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</si>
  <si>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</si>
  <si>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</si>
  <si>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</si>
  <si>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</si>
  <si>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</si>
  <si>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</si>
  <si>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</si>
  <si>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</si>
  <si>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</si>
  <si>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</si>
  <si>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</si>
  <si>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</si>
  <si>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</si>
  <si>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</si>
  <si>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</si>
  <si>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</si>
  <si>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</si>
  <si>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</si>
  <si>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</si>
  <si>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</si>
  <si>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</si>
  <si>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</si>
  <si>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</si>
  <si>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</si>
  <si>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</si>
  <si>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</si>
  <si>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</si>
  <si>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</si>
  <si>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</si>
  <si>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</si>
  <si>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</si>
  <si>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</si>
  <si>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</si>
  <si>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</si>
  <si>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</si>
  <si>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</si>
  <si>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</si>
  <si>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</si>
  <si>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</si>
  <si>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</si>
  <si>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</si>
  <si>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</si>
  <si>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</si>
  <si>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</si>
  <si>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</si>
  <si>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</si>
  <si>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</si>
  <si>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</si>
  <si>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</si>
  <si>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</si>
  <si>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</si>
  <si>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</si>
  <si>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</si>
  <si>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</si>
  <si>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</si>
  <si>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</si>
  <si>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</si>
  <si>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</si>
  <si>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</si>
  <si>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</si>
  <si>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</si>
  <si>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</si>
  <si>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</si>
  <si>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</si>
  <si>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</si>
  <si>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</si>
  <si>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</si>
  <si>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</si>
  <si>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</si>
  <si>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</si>
  <si>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</si>
  <si>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</si>
  <si>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</si>
  <si>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</si>
  <si>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</si>
  <si>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</si>
  <si>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</si>
  <si>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</si>
  <si>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</si>
  <si>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</si>
  <si>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</si>
  <si>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</si>
  <si>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</si>
  <si>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</si>
  <si>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</si>
  <si>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</si>
  <si>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</si>
  <si>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</si>
  <si>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</si>
  <si>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</si>
  <si>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</si>
  <si>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</si>
  <si>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</si>
  <si>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</si>
  <si>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</si>
  <si>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</si>
  <si>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</si>
  <si>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</si>
  <si>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</si>
  <si>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</si>
  <si>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</si>
  <si>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</si>
  <si>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</si>
  <si>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</si>
  <si>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</si>
  <si>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</si>
  <si>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</si>
  <si>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</si>
  <si>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</si>
  <si>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</si>
  <si>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</si>
  <si>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</si>
  <si>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</si>
  <si>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</si>
  <si>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</si>
  <si>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</si>
  <si>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</si>
  <si>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</si>
  <si>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</si>
  <si>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</si>
  <si>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</si>
  <si>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</si>
  <si>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</si>
  <si>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</si>
  <si>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</si>
  <si>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</si>
  <si>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</si>
  <si>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</si>
  <si>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</si>
  <si>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</si>
  <si>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</si>
  <si>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</si>
  <si>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</si>
  <si>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</si>
  <si>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</si>
  <si>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</si>
  <si>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</si>
  <si>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</si>
  <si>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</si>
  <si>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</si>
  <si>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</si>
  <si>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</si>
  <si>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</si>
  <si>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</si>
  <si>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</si>
  <si>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</si>
  <si>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</si>
  <si>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</si>
  <si>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</si>
  <si>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</si>
  <si>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</si>
  <si>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</si>
  <si>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</si>
  <si>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</si>
  <si>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</si>
  <si>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</si>
  <si>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</si>
  <si>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</si>
  <si>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</si>
  <si>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</si>
  <si>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</si>
  <si>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</si>
  <si>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</si>
  <si>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</si>
  <si>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</si>
  <si>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</si>
  <si>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</si>
  <si>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</si>
  <si>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</si>
  <si>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</si>
  <si>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</si>
  <si>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</si>
  <si>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</si>
  <si>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</si>
  <si>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</si>
  <si>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</si>
  <si>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</si>
  <si>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</si>
  <si>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</si>
  <si>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</si>
  <si>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</si>
  <si>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</si>
  <si>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</si>
  <si>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</si>
  <si>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</si>
  <si>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</si>
  <si>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</si>
  <si>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</si>
  <si>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</si>
  <si>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</si>
  <si>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</si>
  <si>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</si>
  <si>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</si>
  <si>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</si>
  <si>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</si>
  <si>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</si>
  <si>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</si>
  <si>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</si>
  <si>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</si>
  <si>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</si>
  <si>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</si>
  <si>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</si>
  <si>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</si>
  <si>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</si>
  <si>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</si>
  <si>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</si>
  <si>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</si>
  <si>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</si>
  <si>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</si>
  <si>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</si>
  <si>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</si>
  <si>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</si>
  <si>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</si>
  <si>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</si>
  <si>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</si>
  <si>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</si>
  <si>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</si>
  <si>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</si>
  <si>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</si>
  <si>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</si>
  <si>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</si>
  <si>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</si>
  <si>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</si>
  <si>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</si>
  <si>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</si>
  <si>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</si>
  <si>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</si>
  <si>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</si>
  <si>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</si>
  <si>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</si>
  <si>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</si>
  <si>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</si>
  <si>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</si>
  <si>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</si>
  <si>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</si>
  <si>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</si>
  <si>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</si>
  <si>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</si>
  <si>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</si>
  <si>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</si>
  <si>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</si>
  <si>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</si>
  <si>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</si>
  <si>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</si>
  <si>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</si>
  <si>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</si>
  <si>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</si>
  <si>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</si>
  <si>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</si>
  <si>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</si>
  <si>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</si>
  <si>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</si>
  <si>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</si>
  <si>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</si>
  <si>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</si>
  <si>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</si>
  <si>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</si>
  <si>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</si>
  <si>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</si>
  <si>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</si>
  <si>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</si>
  <si>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</si>
  <si>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</si>
  <si>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</si>
  <si>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</si>
  <si>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</si>
  <si>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</si>
  <si>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</si>
  <si>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</si>
  <si>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</si>
  <si>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</si>
  <si>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</si>
  <si>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</si>
  <si>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</si>
  <si>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</si>
  <si>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</si>
  <si>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</si>
  <si>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</si>
  <si>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</si>
  <si>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</si>
  <si>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</si>
  <si>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</si>
  <si>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</si>
  <si>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</si>
  <si>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</si>
  <si>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</si>
  <si>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</si>
  <si>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</si>
  <si>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</si>
  <si>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</si>
  <si>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</si>
  <si>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</si>
  <si>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</si>
  <si>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</si>
  <si>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</si>
  <si>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</si>
  <si>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</si>
  <si>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</si>
  <si>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</si>
  <si>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</si>
  <si>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</si>
  <si>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</si>
  <si>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</si>
  <si>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</si>
  <si>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</si>
  <si>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</si>
  <si>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</si>
  <si>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</si>
  <si>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</si>
  <si>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</si>
  <si>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</si>
  <si>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</si>
  <si>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</si>
  <si>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</si>
  <si>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</si>
  <si>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</si>
  <si>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</si>
  <si>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</si>
  <si>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</si>
  <si>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</si>
  <si>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</si>
  <si>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</si>
  <si>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</si>
  <si>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</si>
  <si>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</si>
  <si>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</si>
  <si>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</si>
  <si>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</si>
  <si>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</si>
  <si>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</si>
  <si>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</si>
  <si>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</si>
  <si>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</si>
  <si>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</si>
  <si>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</si>
  <si>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</si>
  <si>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</si>
  <si>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</si>
  <si>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</si>
  <si>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</si>
  <si>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</si>
  <si>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</si>
  <si>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</si>
  <si>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</si>
  <si>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</si>
  <si>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</si>
  <si>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</si>
  <si>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</si>
  <si>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</si>
  <si>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</si>
  <si>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</si>
  <si>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</si>
  <si>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</si>
  <si>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</si>
  <si>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</si>
  <si>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</si>
  <si>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</si>
  <si>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</si>
  <si>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</si>
  <si>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</si>
  <si>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</si>
  <si>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</si>
  <si>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</si>
  <si>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</si>
  <si>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</si>
  <si>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</si>
  <si>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</si>
  <si>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</si>
  <si>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</si>
  <si>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</si>
  <si>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</si>
  <si>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</si>
  <si>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</si>
  <si>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</si>
  <si>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</si>
  <si>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</si>
  <si>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</si>
  <si>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</si>
  <si>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</si>
  <si>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</si>
  <si>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</si>
  <si>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</si>
  <si>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</si>
  <si>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</si>
  <si>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</si>
  <si>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</si>
  <si>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</si>
  <si>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</si>
  <si>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</si>
  <si>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</si>
  <si>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</si>
  <si>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</si>
  <si>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</si>
  <si>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</si>
  <si>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</si>
  <si>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</si>
  <si>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</si>
  <si>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</si>
  <si>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</si>
  <si>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</si>
  <si>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</si>
  <si>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</si>
  <si>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</si>
  <si>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</si>
  <si>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</si>
  <si>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</si>
  <si>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</si>
  <si>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</si>
  <si>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</si>
  <si>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</si>
  <si>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</si>
  <si>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</si>
  <si>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</si>
  <si>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</si>
  <si>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</si>
  <si>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</si>
  <si>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</si>
  <si>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</si>
  <si>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</si>
  <si>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</si>
  <si>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</si>
  <si>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</si>
  <si>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</si>
  <si>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</si>
  <si>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</si>
  <si>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</si>
  <si>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</si>
  <si>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</si>
  <si>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</si>
  <si>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</si>
  <si>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</si>
  <si>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</si>
  <si>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</si>
  <si>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</si>
  <si>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</si>
  <si>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</si>
  <si>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</si>
  <si>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</si>
  <si>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</si>
  <si>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</si>
  <si>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</si>
  <si>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</si>
  <si>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</si>
  <si>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</si>
  <si>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</si>
  <si>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</si>
  <si>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</si>
  <si>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</si>
  <si>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</si>
  <si>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</si>
  <si>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</si>
  <si>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</si>
  <si>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</si>
  <si>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</si>
  <si>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</si>
  <si>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</si>
  <si>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</si>
  <si>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</si>
  <si>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</si>
  <si>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</si>
  <si>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</si>
  <si>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</si>
  <si>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</si>
  <si>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</si>
  <si>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</si>
  <si>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</si>
  <si>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</si>
  <si>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</si>
  <si>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</si>
  <si>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</si>
  <si>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</si>
  <si>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</si>
  <si>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</si>
  <si>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</si>
  <si>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</si>
  <si>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</si>
  <si>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</si>
  <si>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</si>
  <si>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</si>
  <si>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</si>
  <si>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</si>
  <si>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</si>
  <si>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</si>
  <si>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</si>
  <si>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</si>
  <si>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</si>
  <si>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</si>
  <si>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</si>
  <si>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</si>
  <si>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</si>
  <si>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</si>
  <si>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</si>
  <si>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</si>
  <si>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</si>
  <si>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</si>
  <si>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</si>
  <si>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</si>
  <si>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</si>
  <si>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</si>
  <si>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</si>
  <si>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</si>
  <si>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</si>
  <si>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</si>
  <si>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</si>
  <si>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</si>
  <si>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</si>
  <si>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</si>
  <si>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</si>
  <si>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</si>
  <si>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</si>
  <si>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</si>
  <si>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</si>
  <si>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</si>
  <si>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</si>
  <si>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</si>
  <si>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</si>
  <si>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</si>
  <si>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</si>
  <si>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</si>
  <si>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</si>
  <si>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</si>
  <si>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</si>
  <si>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</si>
  <si>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</si>
  <si>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</si>
  <si>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</si>
  <si>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</si>
  <si>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</si>
  <si>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</si>
  <si>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</si>
  <si>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</si>
  <si>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</si>
  <si>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</si>
  <si>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</si>
  <si>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</si>
  <si>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</si>
  <si>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</si>
  <si>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</si>
  <si>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</si>
  <si>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</si>
  <si>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</si>
  <si>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</si>
  <si>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</si>
  <si>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</si>
  <si>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</si>
  <si>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</si>
  <si>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</si>
  <si>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</si>
  <si>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</si>
  <si>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</si>
  <si>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</si>
  <si>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</si>
  <si>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</si>
  <si>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</si>
  <si>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</si>
  <si>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</si>
  <si>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</si>
  <si>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</si>
  <si>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</si>
  <si>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</si>
  <si>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</si>
  <si>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</si>
  <si>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</si>
  <si>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</si>
  <si>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</si>
  <si>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</si>
  <si>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</si>
  <si>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</si>
  <si>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</si>
  <si>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</si>
  <si>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</si>
  <si>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</si>
  <si>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</si>
  <si>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</si>
  <si>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</si>
  <si>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</si>
  <si>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</si>
  <si>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</si>
  <si>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</si>
  <si>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</si>
  <si>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</si>
  <si>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</si>
  <si>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</si>
  <si>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</si>
  <si>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</si>
  <si>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</si>
  <si>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</si>
  <si>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</si>
  <si>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</si>
  <si>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</si>
  <si>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</si>
  <si>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</si>
  <si>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</si>
  <si>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</si>
  <si>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</si>
  <si>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</si>
  <si>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</si>
  <si>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</si>
  <si>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</si>
  <si>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</si>
  <si>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</si>
  <si>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</si>
  <si>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</si>
  <si>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</si>
  <si>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</si>
  <si>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</si>
  <si>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</si>
  <si>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</si>
  <si>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</si>
  <si>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</si>
  <si>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</si>
  <si>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</si>
  <si>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</si>
  <si>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</si>
  <si>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</si>
  <si>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</si>
  <si>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</si>
  <si>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</si>
  <si>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</si>
  <si>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</si>
  <si>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</si>
  <si>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</si>
  <si>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</si>
  <si>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</si>
  <si>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</si>
  <si>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</si>
  <si>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</si>
  <si>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</si>
  <si>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</si>
  <si>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</si>
  <si>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</si>
  <si>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</si>
  <si>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</si>
  <si>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</si>
  <si>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</si>
  <si>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</si>
  <si>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</si>
  <si>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</si>
  <si>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</si>
  <si>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</si>
  <si>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</si>
  <si>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</si>
  <si>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</si>
  <si>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</si>
  <si>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</si>
  <si>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</si>
  <si>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</si>
  <si>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</si>
  <si>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</si>
  <si>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</si>
  <si>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</si>
  <si>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</si>
  <si>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</si>
  <si>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</si>
  <si>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</si>
  <si>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</si>
  <si>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</si>
  <si>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</si>
  <si>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</si>
  <si>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</si>
  <si>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</si>
  <si>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</si>
  <si>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</si>
  <si>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</si>
  <si>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</si>
  <si>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</si>
  <si>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</si>
  <si>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</si>
  <si>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</si>
  <si>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</si>
  <si>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</si>
  <si>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</si>
  <si>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</si>
  <si>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</si>
  <si>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</si>
  <si>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</si>
  <si>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</si>
  <si>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</si>
  <si>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</si>
  <si>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</si>
  <si>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</si>
  <si>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</si>
  <si>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</si>
  <si>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</si>
  <si>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</si>
  <si>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</si>
  <si>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</si>
  <si>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</si>
  <si>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</si>
  <si>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</si>
  <si>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</si>
  <si>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</si>
  <si>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</si>
  <si>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</si>
  <si>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</si>
  <si>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</si>
  <si>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</si>
  <si>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</si>
  <si>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</si>
  <si>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</si>
  <si>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</si>
  <si>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</si>
  <si>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</si>
  <si>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</si>
  <si>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</si>
  <si>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</si>
  <si>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</si>
  <si>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</si>
  <si>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</si>
  <si>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</si>
  <si>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</si>
  <si>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</si>
  <si>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</si>
  <si>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</si>
  <si>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</si>
  <si>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</si>
  <si>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</si>
  <si>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</si>
  <si>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</si>
  <si>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</si>
  <si>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</si>
  <si>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</si>
  <si>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</si>
  <si>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</si>
  <si>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</si>
  <si>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</si>
  <si>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</si>
  <si>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</si>
  <si>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</si>
  <si>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</si>
  <si>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</si>
  <si>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</si>
  <si>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</si>
  <si>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</si>
  <si>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</si>
  <si>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</si>
  <si>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</si>
  <si>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</si>
  <si>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</si>
  <si>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</si>
  <si>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</si>
  <si>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</si>
  <si>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</si>
  <si>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</si>
  <si>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</si>
  <si>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</si>
  <si>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</si>
  <si>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</si>
  <si>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</si>
  <si>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</si>
  <si>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</si>
  <si>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</si>
  <si>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</si>
  <si>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</si>
  <si>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</si>
  <si>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</si>
  <si>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</si>
  <si>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</si>
  <si>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</si>
  <si>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</si>
  <si>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</si>
  <si>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</si>
  <si>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</si>
  <si>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</si>
  <si>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</si>
  <si>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</si>
  <si>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</si>
  <si>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</si>
  <si>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</si>
  <si>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</si>
  <si>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</si>
  <si>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</si>
  <si>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</si>
  <si>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</si>
  <si>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</si>
  <si>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</si>
  <si>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</si>
  <si>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</si>
  <si>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</si>
  <si>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</si>
  <si>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</si>
  <si>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</si>
  <si>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</si>
  <si>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</si>
  <si>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</si>
  <si>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</si>
  <si>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</si>
  <si>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</si>
  <si>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</si>
  <si>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</si>
  <si>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</si>
  <si>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</si>
  <si>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</si>
  <si>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</si>
  <si>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</si>
  <si>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</si>
  <si>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</si>
  <si>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</si>
  <si>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</si>
  <si>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</si>
  <si>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</si>
  <si>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</si>
  <si>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</si>
  <si>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</si>
  <si>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</si>
  <si>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</si>
  <si>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</si>
  <si>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</si>
  <si>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</si>
  <si>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</si>
  <si>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</si>
  <si>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</si>
  <si>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</si>
  <si>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</si>
  <si>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</si>
  <si>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</si>
  <si>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</si>
  <si>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</si>
  <si>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</si>
  <si>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</si>
  <si>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</si>
  <si>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</si>
  <si>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</si>
  <si>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</si>
  <si>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</si>
  <si>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</si>
  <si>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</si>
  <si>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</si>
  <si>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</si>
  <si>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</si>
  <si>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</si>
  <si>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</si>
  <si>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</si>
  <si>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</si>
  <si>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</si>
  <si>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</si>
  <si>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</si>
  <si>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</si>
  <si>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</si>
  <si>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</si>
  <si>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</si>
  <si>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</si>
  <si>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</si>
  <si>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</si>
  <si>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</si>
  <si>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</si>
  <si>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</si>
  <si>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</si>
  <si>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</si>
  <si>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</si>
  <si>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</si>
  <si>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</si>
  <si>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</si>
  <si>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</si>
  <si>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</si>
  <si>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</si>
  <si>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</si>
  <si>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</si>
  <si>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</si>
  <si>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</si>
  <si>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</si>
  <si>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</si>
  <si>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</si>
  <si>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</si>
  <si>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</si>
  <si>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</si>
  <si>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</si>
  <si>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</si>
  <si>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</si>
  <si>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</si>
  <si>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</si>
  <si>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</si>
  <si>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</si>
  <si>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</si>
  <si>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</si>
  <si>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</si>
  <si>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</si>
  <si>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</si>
  <si>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</si>
  <si>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</si>
  <si>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</si>
  <si>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</si>
  <si>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</si>
  <si>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</si>
  <si>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</si>
  <si>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</si>
  <si>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</si>
  <si>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</si>
  <si>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</si>
  <si>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</si>
  <si>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</si>
  <si>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</si>
  <si>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</si>
  <si>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</si>
  <si>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</si>
  <si>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</si>
  <si>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</si>
  <si>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</si>
  <si>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</si>
  <si>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</si>
  <si>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</si>
  <si>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</si>
  <si>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</si>
  <si>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</si>
  <si>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</si>
  <si>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</si>
  <si>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</si>
  <si>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</si>
  <si>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</si>
  <si>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</si>
  <si>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</si>
  <si>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</si>
  <si>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</si>
  <si>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</si>
  <si>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</si>
  <si>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</si>
  <si>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</si>
  <si>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</si>
  <si>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</si>
  <si>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</si>
  <si>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</si>
  <si>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</si>
  <si>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</si>
  <si>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</si>
  <si>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</si>
  <si>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</si>
  <si>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</si>
  <si>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</si>
  <si>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</si>
  <si>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</si>
  <si>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</si>
  <si>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</si>
  <si>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</si>
  <si>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</si>
  <si>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</si>
  <si>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</si>
  <si>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</si>
  <si>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</si>
  <si>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</si>
  <si>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</si>
  <si>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</si>
  <si>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</si>
  <si>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</si>
  <si>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</si>
  <si>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</si>
  <si>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</si>
  <si>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</si>
  <si>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</si>
  <si>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</si>
  <si>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</si>
  <si>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</si>
  <si>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</si>
  <si>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</si>
  <si>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</si>
  <si>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</si>
  <si>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</si>
  <si>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</si>
  <si>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</si>
  <si>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</si>
  <si>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</si>
  <si>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</si>
  <si>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</si>
  <si>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</si>
  <si>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</si>
  <si>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</si>
  <si>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</si>
  <si>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</si>
  <si>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</si>
  <si>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</si>
  <si>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</si>
  <si>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</si>
  <si>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</si>
  <si>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</si>
  <si>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</si>
  <si>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</si>
  <si>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</si>
  <si>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</si>
  <si>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</si>
  <si>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</si>
  <si>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</si>
  <si>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</si>
  <si>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</si>
  <si>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</si>
  <si>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</si>
  <si>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</si>
  <si>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</si>
  <si>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</si>
  <si>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</si>
  <si>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</si>
  <si>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</si>
  <si>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</si>
  <si>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</si>
  <si>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</si>
  <si>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</si>
  <si>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</si>
  <si>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</si>
  <si>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</si>
  <si>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</si>
  <si>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</si>
  <si>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</si>
  <si>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</si>
  <si>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</si>
  <si>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</si>
  <si>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</si>
  <si>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</si>
  <si>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</si>
  <si>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</si>
  <si>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</si>
  <si>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</si>
  <si>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</si>
  <si>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</si>
  <si>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</si>
  <si>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</si>
  <si>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</si>
  <si>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</si>
  <si>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</si>
  <si>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</si>
  <si>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</si>
  <si>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</si>
  <si>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</si>
  <si>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</si>
  <si>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</si>
  <si>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</si>
  <si>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</si>
  <si>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</si>
  <si>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</si>
  <si>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</si>
  <si>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</si>
  <si>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</si>
  <si>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</si>
  <si>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</si>
  <si>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</si>
  <si>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</si>
  <si>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</si>
  <si>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</si>
  <si>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</si>
  <si>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</si>
  <si>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</si>
  <si>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</si>
  <si>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</si>
  <si>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</si>
  <si>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</si>
  <si>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</si>
  <si>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</si>
  <si>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</si>
  <si>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</si>
  <si>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</si>
  <si>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</si>
  <si>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</si>
  <si>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</si>
  <si>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</si>
  <si>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</si>
  <si>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</si>
  <si>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</si>
  <si>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</si>
  <si>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</si>
  <si>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</si>
  <si>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</si>
  <si>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</si>
  <si>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</si>
  <si>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</si>
  <si>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</si>
  <si>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</si>
  <si>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</si>
  <si>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</si>
  <si>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</si>
  <si>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</si>
  <si>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</si>
  <si>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</si>
  <si>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</si>
  <si>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</si>
  <si>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</si>
  <si>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</si>
  <si>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</si>
  <si>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</si>
  <si>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</si>
  <si>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</si>
  <si>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</si>
  <si>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</si>
  <si>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</si>
  <si>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</si>
  <si>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</si>
  <si>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</si>
  <si>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</si>
  <si>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</si>
  <si>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</si>
  <si>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</si>
  <si>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</si>
  <si>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</si>
  <si>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</si>
  <si>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</si>
  <si>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</si>
  <si>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</si>
  <si>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</si>
  <si>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</si>
  <si>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</si>
  <si>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</si>
  <si>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</si>
  <si>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</si>
  <si>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</si>
  <si>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</si>
  <si>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</si>
  <si>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</si>
  <si>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</si>
  <si>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</si>
  <si>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</si>
  <si>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</si>
  <si>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</si>
  <si>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</si>
  <si>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</si>
  <si>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</si>
  <si>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</si>
  <si>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</si>
  <si>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</si>
  <si>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</si>
  <si>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</si>
  <si>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</si>
  <si>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</si>
  <si>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</si>
  <si>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</si>
  <si>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</si>
  <si>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</si>
  <si>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</si>
  <si>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</si>
  <si>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</si>
  <si>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</si>
  <si>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</si>
  <si>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</si>
  <si>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</si>
  <si>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</si>
  <si>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</si>
  <si>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</si>
  <si>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</si>
  <si>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</si>
  <si>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</si>
  <si>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</si>
  <si>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</si>
  <si>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</si>
  <si>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</si>
  <si>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</si>
  <si>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</si>
  <si>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</si>
  <si>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</si>
  <si>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</si>
  <si>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</si>
  <si>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</si>
  <si>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</si>
  <si>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</si>
  <si>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</si>
  <si>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</si>
  <si>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</si>
  <si>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</si>
  <si>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</si>
  <si>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</si>
  <si>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</si>
  <si>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</si>
  <si>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</si>
  <si>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</si>
  <si>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</si>
  <si>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</si>
  <si>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</si>
  <si>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</si>
  <si>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</si>
  <si>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</si>
  <si>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</si>
  <si>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</si>
  <si>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</si>
  <si>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</si>
  <si>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</si>
  <si>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</si>
  <si>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</si>
  <si>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</si>
  <si>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</si>
  <si>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</si>
  <si>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</si>
  <si>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</si>
  <si>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</si>
  <si>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</si>
  <si>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</si>
  <si>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</si>
  <si>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</si>
  <si>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</si>
  <si>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</si>
  <si>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</si>
  <si>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</si>
  <si>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</si>
  <si>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</si>
  <si>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</si>
  <si>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</si>
  <si>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</si>
  <si>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</si>
  <si>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</si>
  <si>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</si>
  <si>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</si>
  <si>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</si>
  <si>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</si>
  <si>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</si>
  <si>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</si>
  <si>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</si>
  <si>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</si>
  <si>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</si>
  <si>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</si>
  <si>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</si>
  <si>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</si>
  <si>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</si>
  <si>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</si>
  <si>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</si>
  <si>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</si>
  <si>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</si>
  <si>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</si>
  <si>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</si>
  <si>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</si>
  <si>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</si>
  <si>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</si>
  <si>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</si>
  <si>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</si>
  <si>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</si>
  <si>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</si>
  <si>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</si>
  <si>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</si>
  <si>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</si>
  <si>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</si>
  <si>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</si>
  <si>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</si>
  <si>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</si>
  <si>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</si>
  <si>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</si>
  <si>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</si>
  <si>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</si>
  <si>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</si>
  <si>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</si>
  <si>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</si>
  <si>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</si>
  <si>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</si>
  <si>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</si>
  <si>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</si>
  <si>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</si>
  <si>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</si>
  <si>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</si>
  <si>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</si>
  <si>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</si>
  <si>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</si>
  <si>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</si>
  <si>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</si>
  <si>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</si>
  <si>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</si>
  <si>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</si>
  <si>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</si>
  <si>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</si>
  <si>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</si>
  <si>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</si>
  <si>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</si>
  <si>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</si>
  <si>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</si>
  <si>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</si>
  <si>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</si>
  <si>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</si>
  <si>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</si>
  <si>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</si>
  <si>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</si>
  <si>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</si>
  <si>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</si>
  <si>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</si>
  <si>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</si>
  <si>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</si>
  <si>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</si>
  <si>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</si>
  <si>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</si>
  <si>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</si>
  <si>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</si>
  <si>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</si>
  <si>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</si>
  <si>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</si>
  <si>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</si>
  <si>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</si>
  <si>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</si>
  <si>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</si>
  <si>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</si>
  <si>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</si>
  <si>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</si>
  <si>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</si>
  <si>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</si>
  <si>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</si>
  <si>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</si>
  <si>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</si>
  <si>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</si>
  <si>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</si>
  <si>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</si>
  <si>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</si>
  <si>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</si>
  <si>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</si>
  <si>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</si>
  <si>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</si>
  <si>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</si>
  <si>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</si>
  <si>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</si>
  <si>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</si>
  <si>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</si>
  <si>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</si>
  <si>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</si>
  <si>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</si>
  <si>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</si>
  <si>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</si>
  <si>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</si>
  <si>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</si>
  <si>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</si>
  <si>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</si>
  <si>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</si>
  <si>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</si>
  <si>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</si>
  <si>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</si>
  <si>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</si>
  <si>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</si>
  <si>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</si>
  <si>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</si>
  <si>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</si>
  <si>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</si>
  <si>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</si>
  <si>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</si>
  <si>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</si>
  <si>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</si>
  <si>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</si>
  <si>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</si>
  <si>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</si>
  <si>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</si>
  <si>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</si>
  <si>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</si>
  <si>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</si>
  <si>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</si>
  <si>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</si>
  <si>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</si>
  <si>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</si>
  <si>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</si>
  <si>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</si>
  <si>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</si>
  <si>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</si>
  <si>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</si>
  <si>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</si>
  <si>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</si>
  <si>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</si>
  <si>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</si>
  <si>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</si>
  <si>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</si>
  <si>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</si>
  <si>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</si>
  <si>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</si>
  <si>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</si>
  <si>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</si>
  <si>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</si>
  <si>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</si>
  <si>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</si>
  <si>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</si>
  <si>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</si>
  <si>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</si>
  <si>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</si>
  <si>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</si>
  <si>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</si>
  <si>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</si>
  <si>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</si>
  <si>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</si>
  <si>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</si>
  <si>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</si>
  <si>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</si>
  <si>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</si>
  <si>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</si>
  <si>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</si>
  <si>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</si>
  <si>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</si>
  <si>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</si>
  <si>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</si>
  <si>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</si>
  <si>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</si>
  <si>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</si>
  <si>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</si>
  <si>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</si>
  <si>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</si>
  <si>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</si>
  <si>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</si>
  <si>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</si>
  <si>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</si>
  <si>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</si>
  <si>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</si>
  <si>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</si>
  <si>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</si>
  <si>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</si>
  <si>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</si>
  <si>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</si>
  <si>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</si>
  <si>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</si>
  <si>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</si>
  <si>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</si>
  <si>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</si>
  <si>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</si>
  <si>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</si>
  <si>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</si>
  <si>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</si>
  <si>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</si>
  <si>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</si>
  <si>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</si>
  <si>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</si>
  <si>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</si>
  <si>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</si>
  <si>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</si>
  <si>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</si>
  <si>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</si>
  <si>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</si>
  <si>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</si>
  <si>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</si>
  <si>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</si>
  <si>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</si>
  <si>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</si>
  <si>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</si>
  <si>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</si>
  <si>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</si>
  <si>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</si>
  <si>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</si>
  <si>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</si>
  <si>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</si>
  <si>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</si>
  <si>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</si>
  <si>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</si>
  <si>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</si>
  <si>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</si>
  <si>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</si>
  <si>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</si>
  <si>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</si>
  <si>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</si>
  <si>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</si>
  <si>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</si>
  <si>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</si>
  <si>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</si>
  <si>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</si>
  <si>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</si>
  <si>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</si>
  <si>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</si>
  <si>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</si>
  <si>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</si>
  <si>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</si>
  <si>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</si>
  <si>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</si>
  <si>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</si>
  <si>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</si>
  <si>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</si>
  <si>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</si>
  <si>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</si>
  <si>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</si>
  <si>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</si>
  <si>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</si>
  <si>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</si>
  <si>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</si>
  <si>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</si>
  <si>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</si>
  <si>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</si>
  <si>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</si>
  <si>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</si>
  <si>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</si>
  <si>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</si>
  <si>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</si>
  <si>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</si>
  <si>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</si>
  <si>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</si>
  <si>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</si>
  <si>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</si>
  <si>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</si>
  <si>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</si>
  <si>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</si>
  <si>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</si>
  <si>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</si>
  <si>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</si>
  <si>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</si>
  <si>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</si>
  <si>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</si>
  <si>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</si>
  <si>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</si>
  <si>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</si>
  <si>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</si>
  <si>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</si>
  <si>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</si>
  <si>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</si>
  <si>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</si>
  <si>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</si>
  <si>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</si>
  <si>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</si>
  <si>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</si>
  <si>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</si>
  <si>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</si>
  <si>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</si>
  <si>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</si>
  <si>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</si>
  <si>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</si>
  <si>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</si>
  <si>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</si>
  <si>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</si>
  <si>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</si>
  <si>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</si>
  <si>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</si>
  <si>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</si>
  <si>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</si>
  <si>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</si>
  <si>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</si>
  <si>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</si>
  <si>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</si>
  <si>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</si>
  <si>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</si>
  <si>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</si>
  <si>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</si>
  <si>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</si>
  <si>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</si>
  <si>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</si>
  <si>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</si>
  <si>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</si>
  <si>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</si>
  <si>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</si>
  <si>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</si>
  <si>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</si>
  <si>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</si>
  <si>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</si>
  <si>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</si>
  <si>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</si>
  <si>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</si>
  <si>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</si>
  <si>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</si>
  <si>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</si>
  <si>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</si>
  <si>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</si>
  <si>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</si>
  <si>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</si>
  <si>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</si>
  <si>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</si>
  <si>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</si>
  <si>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</si>
  <si>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</si>
  <si>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</si>
  <si>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</si>
  <si>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</si>
  <si>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</si>
  <si>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</si>
  <si>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</si>
  <si>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</si>
  <si>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</si>
  <si>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</si>
  <si>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</si>
  <si>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</si>
  <si>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</si>
  <si>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</si>
  <si>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</si>
  <si>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</si>
  <si>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</si>
  <si>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</si>
  <si>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</si>
  <si>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</si>
  <si>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</si>
  <si>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</si>
  <si>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</si>
  <si>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</si>
  <si>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</si>
  <si>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</si>
  <si>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</si>
  <si>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</si>
  <si>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</si>
  <si>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</si>
  <si>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</si>
  <si>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</si>
  <si>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</si>
  <si>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</si>
  <si>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</si>
  <si>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</si>
  <si>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</si>
  <si>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</si>
  <si>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</si>
  <si>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</si>
  <si>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</si>
  <si>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</si>
  <si>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</si>
  <si>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</si>
  <si>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</si>
  <si>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</si>
  <si>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</si>
  <si>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</si>
  <si>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</si>
  <si>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</si>
  <si>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</si>
  <si>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</si>
  <si>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</si>
  <si>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</si>
  <si>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</si>
  <si>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</si>
  <si>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</si>
  <si>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</si>
  <si>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</si>
  <si>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</si>
  <si>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</si>
  <si>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</si>
  <si>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</si>
  <si>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</si>
  <si>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</si>
  <si>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</si>
  <si>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</si>
  <si>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</si>
  <si>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</si>
  <si>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</si>
  <si>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</si>
  <si>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</si>
  <si>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</si>
  <si>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</si>
  <si>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</si>
  <si>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</si>
  <si>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</si>
  <si>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</si>
  <si>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</si>
  <si>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</si>
  <si>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</si>
  <si>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</si>
  <si>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</si>
  <si>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</si>
  <si>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</si>
  <si>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</si>
  <si>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</si>
  <si>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</si>
  <si>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</si>
  <si>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</si>
  <si>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</si>
  <si>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</si>
  <si>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</si>
  <si>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</si>
  <si>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</si>
  <si>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</si>
  <si>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</si>
  <si>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</si>
  <si>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</si>
  <si>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</si>
  <si>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</si>
  <si>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</si>
  <si>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</si>
  <si>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</si>
  <si>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</si>
  <si>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</si>
  <si>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</si>
  <si>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</si>
  <si>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</si>
  <si>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</si>
  <si>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</si>
  <si>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</si>
  <si>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</si>
  <si>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</si>
  <si>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</si>
  <si>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</si>
  <si>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</si>
  <si>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</si>
  <si>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</si>
  <si>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</si>
  <si>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</si>
  <si>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</si>
  <si>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</si>
  <si>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</si>
  <si>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</si>
  <si>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</si>
  <si>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</si>
  <si>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</si>
  <si>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</si>
  <si>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</si>
  <si>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</si>
  <si>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</si>
  <si>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</si>
  <si>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</si>
  <si>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</si>
  <si>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</si>
  <si>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</si>
  <si>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</si>
  <si>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</si>
  <si>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</si>
  <si>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</si>
  <si>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</si>
  <si>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</si>
  <si>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</si>
  <si>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</si>
  <si>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</si>
  <si>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</si>
  <si>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</si>
  <si>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</si>
  <si>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</si>
  <si>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</si>
  <si>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</si>
  <si>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</si>
  <si>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</si>
  <si>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</si>
  <si>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</si>
  <si>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</si>
  <si>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</si>
  <si>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</si>
  <si>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</si>
  <si>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</si>
  <si>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</si>
  <si>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</si>
  <si>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</si>
  <si>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</si>
  <si>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</si>
  <si>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</si>
  <si>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</si>
  <si>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</si>
  <si>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</si>
  <si>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</si>
  <si>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</si>
  <si>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</si>
  <si>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</si>
  <si>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</si>
  <si>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</si>
  <si>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</si>
  <si>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</si>
  <si>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</si>
  <si>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</si>
  <si>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</si>
  <si>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</si>
  <si>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</si>
  <si>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</si>
  <si>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</si>
  <si>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</si>
  <si>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</si>
  <si>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</si>
  <si>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</si>
  <si>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</si>
  <si>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</si>
  <si>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</si>
  <si>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</si>
  <si>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</si>
  <si>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</si>
  <si>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</si>
  <si>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</si>
  <si>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</si>
  <si>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</si>
  <si>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</si>
  <si>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</si>
  <si>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</si>
  <si>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</si>
  <si>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</si>
  <si>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</si>
  <si>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</si>
  <si>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</si>
  <si>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</si>
  <si>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</si>
  <si>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</si>
  <si>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</si>
  <si>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</si>
  <si>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</si>
  <si>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</si>
  <si>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</si>
  <si>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</si>
  <si>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</si>
  <si>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</si>
  <si>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</si>
  <si>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</si>
  <si>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</si>
  <si>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</si>
  <si>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</si>
  <si>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</si>
  <si>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</si>
  <si>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</si>
  <si>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</si>
  <si>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</si>
  <si>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</si>
  <si>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</si>
  <si>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</si>
  <si>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</si>
  <si>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</si>
  <si>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</si>
  <si>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</si>
  <si>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</si>
  <si>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</si>
  <si>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</si>
  <si>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</si>
  <si>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</si>
  <si>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</si>
  <si>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</si>
  <si>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</si>
  <si>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</si>
  <si>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</si>
  <si>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</si>
  <si>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</si>
  <si>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</si>
  <si>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</si>
  <si>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</si>
  <si>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</si>
  <si>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</si>
  <si>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</si>
  <si>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</si>
  <si>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</si>
  <si>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</si>
  <si>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</si>
  <si>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</si>
  <si>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</si>
  <si>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</si>
  <si>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</si>
  <si>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</si>
  <si>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</si>
  <si>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</si>
  <si>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</si>
  <si>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</si>
  <si>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</si>
  <si>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</si>
  <si>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</si>
  <si>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</si>
  <si>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</si>
  <si>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</si>
  <si>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</si>
  <si>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</si>
  <si>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</si>
  <si>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</si>
  <si>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</si>
  <si>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</si>
  <si>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</si>
  <si>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</si>
  <si>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</si>
  <si>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</si>
  <si>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</si>
  <si>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</si>
  <si>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</si>
  <si>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</si>
  <si>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</si>
  <si>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</si>
  <si>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</si>
  <si>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</si>
  <si>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</si>
  <si>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</si>
  <si>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</si>
  <si>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</si>
  <si>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</si>
  <si>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</si>
  <si>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</si>
  <si>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</si>
  <si>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</si>
  <si>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</si>
  <si>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</si>
  <si>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</si>
  <si>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</si>
  <si>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</si>
  <si>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</si>
  <si>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</si>
  <si>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</si>
  <si>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</si>
  <si>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</si>
  <si>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</si>
  <si>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</si>
  <si>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</si>
  <si>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</si>
  <si>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</si>
  <si>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</si>
  <si>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</si>
  <si>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</si>
  <si>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</si>
  <si>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</si>
  <si>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</si>
  <si>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</si>
  <si>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</si>
  <si>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</si>
  <si>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</si>
  <si>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</si>
  <si>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</si>
  <si>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</si>
  <si>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</si>
  <si>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</si>
  <si>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</si>
  <si>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</si>
  <si>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</si>
  <si>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</si>
  <si>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</si>
  <si>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</si>
  <si>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</si>
  <si>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</si>
  <si>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</si>
  <si>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</si>
  <si>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</si>
  <si>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</si>
  <si>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</si>
  <si>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</si>
  <si>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</si>
  <si>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</si>
  <si>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</si>
  <si>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</si>
  <si>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</si>
  <si>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</si>
  <si>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</si>
  <si>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</si>
  <si>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</si>
  <si>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</si>
  <si>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</si>
  <si>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</si>
  <si>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</si>
  <si>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</si>
  <si>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</si>
  <si>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</si>
  <si>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</si>
  <si>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</si>
  <si>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</si>
  <si>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</si>
  <si>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</si>
  <si>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</si>
  <si>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</si>
  <si>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</si>
  <si>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</si>
  <si>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</si>
  <si>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</si>
  <si>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</si>
  <si>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</si>
  <si>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</si>
  <si>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</si>
  <si>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</si>
  <si>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</si>
  <si>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</si>
  <si>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</si>
  <si>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</si>
  <si>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</si>
  <si>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</si>
  <si>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</si>
  <si>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</si>
  <si>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</si>
  <si>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</si>
  <si>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</si>
  <si>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</si>
  <si>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</si>
  <si>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</si>
  <si>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</si>
  <si>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</si>
  <si>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</si>
  <si>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</si>
  <si>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</si>
  <si>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</si>
  <si>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</si>
  <si>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</si>
  <si>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</si>
  <si>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</si>
  <si>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</si>
  <si>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</si>
  <si>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</si>
  <si>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</si>
  <si>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</si>
  <si>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</si>
  <si>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</si>
  <si>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</si>
  <si>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</si>
  <si>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</si>
  <si>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</si>
  <si>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</si>
  <si>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</si>
  <si>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</si>
  <si>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</si>
  <si>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</si>
  <si>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</si>
  <si>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</si>
  <si>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</si>
  <si>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</si>
  <si>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</si>
  <si>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</si>
  <si>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</si>
  <si>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</si>
  <si>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</si>
  <si>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</si>
  <si>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</si>
  <si>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</si>
  <si>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</si>
  <si>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</si>
  <si>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</si>
  <si>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</si>
  <si>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</si>
  <si>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</si>
  <si>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</si>
  <si>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</si>
  <si>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</si>
  <si>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</si>
  <si>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</si>
  <si>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</si>
  <si>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</si>
  <si>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</si>
  <si>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</si>
  <si>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</si>
  <si>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</si>
  <si>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</si>
  <si>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</si>
  <si>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</si>
  <si>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</si>
  <si>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</si>
  <si>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</si>
  <si>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</si>
  <si>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</si>
  <si>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</si>
  <si>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</si>
  <si>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</si>
  <si>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</si>
  <si>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</si>
  <si>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</si>
  <si>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</si>
  <si>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</si>
  <si>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</si>
  <si>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</si>
  <si>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</si>
  <si>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</si>
  <si>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</si>
  <si>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</si>
  <si>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</si>
  <si>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</si>
  <si>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</si>
  <si>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</si>
  <si>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</si>
  <si>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</si>
  <si>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</si>
  <si>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</si>
  <si>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</si>
  <si>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</si>
  <si>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</si>
  <si>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</si>
  <si>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</si>
  <si>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</si>
  <si>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</si>
  <si>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</si>
  <si>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</si>
  <si>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</si>
  <si>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</si>
  <si>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</si>
  <si>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</si>
  <si>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</si>
  <si>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</si>
  <si>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</si>
  <si>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</si>
  <si>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</si>
  <si>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</si>
  <si>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</si>
  <si>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</si>
  <si>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</si>
  <si>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</si>
  <si>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</si>
  <si>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</si>
  <si>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</si>
  <si>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</si>
  <si>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</si>
  <si>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</si>
  <si>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</si>
  <si>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</si>
  <si>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</si>
  <si>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</si>
  <si>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</si>
  <si>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</si>
  <si>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</si>
  <si>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</si>
  <si>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</si>
  <si>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</si>
  <si>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</si>
  <si>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</si>
  <si>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</si>
  <si>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</si>
  <si>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</si>
  <si>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</si>
  <si>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</si>
  <si>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</si>
  <si>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</si>
  <si>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</si>
  <si>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</si>
  <si>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</si>
  <si>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</si>
  <si>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</si>
  <si>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</si>
  <si>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</si>
  <si>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</si>
  <si>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</si>
  <si>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</si>
  <si>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</si>
  <si>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</si>
  <si>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</si>
  <si>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</si>
  <si>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</si>
  <si>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</si>
  <si>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</si>
  <si>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</si>
  <si>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</si>
  <si>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</si>
  <si>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</si>
  <si>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</si>
  <si>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</si>
  <si>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</si>
  <si>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</si>
  <si>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</si>
  <si>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</si>
  <si>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</si>
  <si>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</si>
  <si>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</si>
  <si>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</si>
  <si>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</si>
  <si>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</si>
  <si>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</si>
  <si>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</si>
  <si>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</si>
  <si>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</si>
  <si>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</si>
  <si>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</si>
  <si>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</si>
  <si>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</si>
  <si>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</si>
  <si>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</si>
  <si>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</si>
  <si>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</si>
  <si>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</si>
  <si>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</si>
  <si>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</si>
  <si>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</si>
  <si>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</si>
  <si>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</si>
  <si>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</si>
  <si>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</si>
  <si>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</si>
  <si>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</si>
  <si>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</si>
  <si>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</si>
  <si>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</si>
  <si>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</si>
  <si>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</si>
  <si>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</si>
  <si>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</si>
  <si>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</si>
  <si>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</si>
  <si>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</si>
  <si>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</si>
  <si>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</si>
  <si>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</si>
  <si>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</si>
  <si>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</si>
  <si>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</si>
  <si>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</si>
  <si>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</si>
  <si>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</si>
  <si>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</si>
  <si>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</si>
  <si>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</si>
  <si>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</si>
  <si>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</si>
  <si>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</si>
  <si>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</si>
  <si>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</si>
  <si>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</si>
  <si>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</si>
  <si>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</si>
  <si>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</si>
  <si>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</si>
  <si>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</si>
  <si>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</si>
  <si>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</si>
  <si>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</si>
  <si>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</si>
  <si>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</si>
  <si>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</si>
  <si>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</si>
  <si>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</si>
  <si>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</si>
  <si>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</si>
  <si>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</si>
  <si>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</si>
  <si>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</si>
  <si>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</si>
  <si>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</si>
  <si>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</si>
  <si>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</si>
  <si>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</si>
  <si>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</si>
  <si>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</si>
  <si>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</si>
  <si>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</si>
  <si>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</si>
  <si>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</si>
  <si>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</si>
  <si>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</si>
  <si>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</si>
  <si>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</si>
  <si>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</si>
  <si>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</si>
  <si>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</si>
  <si>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</si>
  <si>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</si>
  <si>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</si>
  <si>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</si>
  <si>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</si>
  <si>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</si>
  <si>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</si>
  <si>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</si>
  <si>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</si>
  <si>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</si>
  <si>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</si>
  <si>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</si>
  <si>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</si>
  <si>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</si>
  <si>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</si>
  <si>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</si>
  <si>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</si>
  <si>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</si>
  <si>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</si>
  <si>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</si>
  <si>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</si>
  <si>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</si>
  <si>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</si>
  <si>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</si>
  <si>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</si>
  <si>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</si>
  <si>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</si>
  <si>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</si>
  <si>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</si>
  <si>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</si>
  <si>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</si>
  <si>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</si>
  <si>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</si>
  <si>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</si>
  <si>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</si>
  <si>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</si>
  <si>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</si>
  <si>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</si>
  <si>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</si>
  <si>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</si>
  <si>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</si>
  <si>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</si>
  <si>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</si>
  <si>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</si>
  <si>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</si>
  <si>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</si>
  <si>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</si>
  <si>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</si>
  <si>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</si>
  <si>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</si>
  <si>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</si>
  <si>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</si>
  <si>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</si>
  <si>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</si>
  <si>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</si>
  <si>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</si>
  <si>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</si>
  <si>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</si>
  <si>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</si>
  <si>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</si>
  <si>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</si>
  <si>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</si>
  <si>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</si>
  <si>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</si>
  <si>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</si>
  <si>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</si>
  <si>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</si>
  <si>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</si>
  <si>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</si>
  <si>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</si>
  <si>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</si>
  <si>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</si>
  <si>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</si>
  <si>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</si>
  <si>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</si>
  <si>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</si>
  <si>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</si>
  <si>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</si>
  <si>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</si>
  <si>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</si>
  <si>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</si>
  <si>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</si>
  <si>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</si>
  <si>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</si>
  <si>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</si>
  <si>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</si>
  <si>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</si>
  <si>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</si>
  <si>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</si>
  <si>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</si>
  <si>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</si>
  <si>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</si>
  <si>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</si>
  <si>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</si>
  <si>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</si>
  <si>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</si>
  <si>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</si>
  <si>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</si>
  <si>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</si>
  <si>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</si>
  <si>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</si>
  <si>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</si>
  <si>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</si>
  <si>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</si>
  <si>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</si>
  <si>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</si>
  <si>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</si>
  <si>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</si>
  <si>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</si>
  <si>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</si>
  <si>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</si>
  <si>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</si>
  <si>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</si>
  <si>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</si>
  <si>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</si>
  <si>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</si>
  <si>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</si>
  <si>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</si>
  <si>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</si>
  <si>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</si>
  <si>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</si>
  <si>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</si>
  <si>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</si>
  <si>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</si>
  <si>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</si>
  <si>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</si>
  <si>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</si>
  <si>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</si>
  <si>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</si>
  <si>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</si>
  <si>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</si>
  <si>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</si>
  <si>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</si>
  <si>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</si>
  <si>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</si>
  <si>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</si>
  <si>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</si>
  <si>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</si>
  <si>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</si>
  <si>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</si>
  <si>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</si>
  <si>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</si>
  <si>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</si>
  <si>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</si>
  <si>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</si>
  <si>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</si>
  <si>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</si>
  <si>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</si>
  <si>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</si>
  <si>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</si>
  <si>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</si>
  <si>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</si>
  <si>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</si>
  <si>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</si>
  <si>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</si>
  <si>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</si>
  <si>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</si>
  <si>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</si>
  <si>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</si>
  <si>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</si>
  <si>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</si>
  <si>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</si>
  <si>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</si>
  <si>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</si>
  <si>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</si>
  <si>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</si>
  <si>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</si>
  <si>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</si>
  <si>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</si>
  <si>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</si>
  <si>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</si>
  <si>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</si>
  <si>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</si>
  <si>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</si>
  <si>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</si>
  <si>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</si>
  <si>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</si>
  <si>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</si>
  <si>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</si>
  <si>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</si>
  <si>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</si>
  <si>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</si>
  <si>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</si>
  <si>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</si>
  <si>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</si>
  <si>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</si>
  <si>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</si>
  <si>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</si>
  <si>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</si>
  <si>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</si>
  <si>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</si>
  <si>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</si>
  <si>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</si>
  <si>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</si>
  <si>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</si>
  <si>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</si>
  <si>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</si>
  <si>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</si>
  <si>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</si>
  <si>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</si>
  <si>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</si>
  <si>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</si>
  <si>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</si>
  <si>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</si>
  <si>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</si>
  <si>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</si>
  <si>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</si>
  <si>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</si>
  <si>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</si>
  <si>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</si>
  <si>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</si>
  <si>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</si>
  <si>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</si>
  <si>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</si>
  <si>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</si>
  <si>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</si>
  <si>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</si>
  <si>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</si>
  <si>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</si>
  <si>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</si>
  <si>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</si>
  <si>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</si>
  <si>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</si>
  <si>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</si>
  <si>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</si>
  <si>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</si>
  <si>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</si>
  <si>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</si>
  <si>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</si>
  <si>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</si>
  <si>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</si>
  <si>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</si>
  <si>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</si>
  <si>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</si>
  <si>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</si>
  <si>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</si>
  <si>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</si>
  <si>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</si>
  <si>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</si>
  <si>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</si>
  <si>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</si>
  <si>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</si>
  <si>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</si>
  <si>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</si>
  <si>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</si>
  <si>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</si>
  <si>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</si>
  <si>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</si>
  <si>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</si>
  <si>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</si>
  <si>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</si>
  <si>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</si>
  <si>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</si>
  <si>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</si>
  <si>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</si>
  <si>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</si>
  <si>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</si>
  <si>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</si>
  <si>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</si>
  <si>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</si>
  <si>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</si>
  <si>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</si>
  <si>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</si>
  <si>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</si>
  <si>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</si>
  <si>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</si>
  <si>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</si>
  <si>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</si>
  <si>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</si>
  <si>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</si>
  <si>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</si>
  <si>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</si>
  <si>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</si>
  <si>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</si>
  <si>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</si>
  <si>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</si>
  <si>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</si>
  <si>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</si>
  <si>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</si>
  <si>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</si>
  <si>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</si>
  <si>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</si>
  <si>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</si>
  <si>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</si>
  <si>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</si>
  <si>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</si>
  <si>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</si>
  <si>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</si>
  <si>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</si>
  <si>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</si>
  <si>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</si>
  <si>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</si>
  <si>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</si>
  <si>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</si>
  <si>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</si>
  <si>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</si>
  <si>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</si>
  <si>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</si>
  <si>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</si>
  <si>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</si>
  <si>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</si>
  <si>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</si>
  <si>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</si>
  <si>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</si>
  <si>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</si>
  <si>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</si>
  <si>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</si>
  <si>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</si>
  <si>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</si>
  <si>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</si>
  <si>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</si>
  <si>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</si>
  <si>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</si>
  <si>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</si>
  <si>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</si>
  <si>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</si>
  <si>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</si>
  <si>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</si>
  <si>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</si>
  <si>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</si>
  <si>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</si>
  <si>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</si>
  <si>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</si>
  <si>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</si>
  <si>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</si>
  <si>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</si>
  <si>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</si>
  <si>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</si>
  <si>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</si>
  <si>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</si>
  <si>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</si>
  <si>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</si>
  <si>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</si>
  <si>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</si>
  <si>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</si>
  <si>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</si>
  <si>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</si>
  <si>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</si>
  <si>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</si>
  <si>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</si>
  <si>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</si>
  <si>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</si>
  <si>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</si>
  <si>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</si>
  <si>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</si>
  <si>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</si>
  <si>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</si>
  <si>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</si>
  <si>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</si>
  <si>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</si>
  <si>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</si>
  <si>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</si>
  <si>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</si>
  <si>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</si>
  <si>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</si>
  <si>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</si>
  <si>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</si>
  <si>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</si>
  <si>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</si>
  <si>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</si>
  <si>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</si>
  <si>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</si>
  <si>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</si>
  <si>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</si>
  <si>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</si>
  <si>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</si>
  <si>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</si>
  <si>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</si>
  <si>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</si>
  <si>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</si>
  <si>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</si>
  <si>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</si>
  <si>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</si>
  <si>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</si>
  <si>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</si>
  <si>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</si>
  <si>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</si>
  <si>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</si>
  <si>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</si>
  <si>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</si>
  <si>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</si>
  <si>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</si>
  <si>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</si>
  <si>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</si>
  <si>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</si>
  <si>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</si>
  <si>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</si>
  <si>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</si>
  <si>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</si>
  <si>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</si>
  <si>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</si>
  <si>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</si>
  <si>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</si>
  <si>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</si>
  <si>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</si>
  <si>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</si>
  <si>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</si>
  <si>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</si>
  <si>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</si>
  <si>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</si>
  <si>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</si>
  <si>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</si>
  <si>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</si>
  <si>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</si>
  <si>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</si>
  <si>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</si>
  <si>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</si>
  <si>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</si>
  <si>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</si>
  <si>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</si>
  <si>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</si>
  <si>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</si>
  <si>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</si>
  <si>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</si>
  <si>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</si>
  <si>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</si>
  <si>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</si>
  <si>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</si>
  <si>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</si>
  <si>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</si>
  <si>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</si>
  <si>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</si>
  <si>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</si>
  <si>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</si>
  <si>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</si>
  <si>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</si>
  <si>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</si>
  <si>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</si>
  <si>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</si>
  <si>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</si>
  <si>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</si>
  <si>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</si>
  <si>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</si>
  <si>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</si>
  <si>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</si>
  <si>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</si>
  <si>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</si>
  <si>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</si>
  <si>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</si>
  <si>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</si>
  <si>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</si>
  <si>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</si>
  <si>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</si>
  <si>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</si>
  <si>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</si>
  <si>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</si>
  <si>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</si>
  <si>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</si>
  <si>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</si>
  <si>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</si>
  <si>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</si>
  <si>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</si>
  <si>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</si>
  <si>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</si>
  <si>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</si>
  <si>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</si>
  <si>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</si>
  <si>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</si>
  <si>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</si>
  <si>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</si>
  <si>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</si>
  <si>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</si>
  <si>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</si>
  <si>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</si>
  <si>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</si>
  <si>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</si>
  <si>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</si>
  <si>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</si>
  <si>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</si>
  <si>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</si>
  <si>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</si>
  <si>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</si>
  <si>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</si>
  <si>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</si>
  <si>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</si>
  <si>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</si>
  <si>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</si>
  <si>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</si>
  <si>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</si>
  <si>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</si>
  <si>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</si>
  <si>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</si>
  <si>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</si>
  <si>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</si>
  <si>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</si>
  <si>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</si>
  <si>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</si>
  <si>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</si>
  <si>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</si>
  <si>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</si>
  <si>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</si>
  <si>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</si>
  <si>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</si>
  <si>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</si>
  <si>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</si>
  <si>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</si>
  <si>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</si>
  <si>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</si>
  <si>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</si>
  <si>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</si>
  <si>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</si>
  <si>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</si>
  <si>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</si>
  <si>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</si>
  <si>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</si>
  <si>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</si>
  <si>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</si>
  <si>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</si>
  <si>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</si>
  <si>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</si>
  <si>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</si>
  <si>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</si>
  <si>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</si>
  <si>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</si>
  <si>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</si>
  <si>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</si>
  <si>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</si>
  <si>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</si>
  <si>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</si>
  <si>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</si>
  <si>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</si>
  <si>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</si>
  <si>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</si>
  <si>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</si>
  <si>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</si>
  <si>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</si>
  <si>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</si>
  <si>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</si>
  <si>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</si>
  <si>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</si>
  <si>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</si>
  <si>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</si>
  <si>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</si>
  <si>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</si>
  <si>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</si>
  <si>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</si>
  <si>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</si>
  <si>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</si>
  <si>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</si>
  <si>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</si>
  <si>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</si>
  <si>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</si>
  <si>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</si>
  <si>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</si>
  <si>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</si>
  <si>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</si>
  <si>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</si>
  <si>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</si>
  <si>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</si>
  <si>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</si>
  <si>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</si>
  <si>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</si>
  <si>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</si>
  <si>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</si>
  <si>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</si>
  <si>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</si>
  <si>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</si>
  <si>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</si>
  <si>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</si>
  <si>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</si>
  <si>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</si>
  <si>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</si>
  <si>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</si>
  <si>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</si>
  <si>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</si>
  <si>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</si>
  <si>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</si>
  <si>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</si>
  <si>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</si>
  <si>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</si>
  <si>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</si>
  <si>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</si>
  <si>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</si>
  <si>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</si>
  <si>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</si>
  <si>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</si>
  <si>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</si>
  <si>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</si>
  <si>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</si>
  <si>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</si>
  <si>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</si>
  <si>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</si>
  <si>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</si>
  <si>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</si>
  <si>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</si>
  <si>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</si>
  <si>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</si>
  <si>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</si>
  <si>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</si>
  <si>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</si>
  <si>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</si>
  <si>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</si>
  <si>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</si>
  <si>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</si>
  <si>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</si>
  <si>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</si>
  <si>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</si>
  <si>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</si>
  <si>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</si>
  <si>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</si>
  <si>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</si>
  <si>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</si>
  <si>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</si>
  <si>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</si>
  <si>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</si>
  <si>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</si>
  <si>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</si>
  <si>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</si>
  <si>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</si>
  <si>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</si>
  <si>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</si>
  <si>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</si>
  <si>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</si>
  <si>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</si>
  <si>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</si>
  <si>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</si>
  <si>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</si>
  <si>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</si>
  <si>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</si>
  <si>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</si>
  <si>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</si>
  <si>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</si>
  <si>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</si>
  <si>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</si>
  <si>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</si>
  <si>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</si>
  <si>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</si>
  <si>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</si>
  <si>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</si>
  <si>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</si>
  <si>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</si>
  <si>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</si>
  <si>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</si>
  <si>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</si>
  <si>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</si>
  <si>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</si>
  <si>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</si>
  <si>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</si>
  <si>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</si>
  <si>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</si>
  <si>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</si>
  <si>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</si>
  <si>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</si>
  <si>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</si>
  <si>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</si>
  <si>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</si>
  <si>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</si>
  <si>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</si>
  <si>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</si>
  <si>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</si>
  <si>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</si>
  <si>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</si>
  <si>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</si>
  <si>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</si>
  <si>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</si>
  <si>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</si>
  <si>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</si>
  <si>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</si>
  <si>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</si>
  <si>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</si>
  <si>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</si>
  <si>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</si>
  <si>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</si>
  <si>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</si>
  <si>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</si>
  <si>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</si>
  <si>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</si>
  <si>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</si>
  <si>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</si>
  <si>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</si>
  <si>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</si>
  <si>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</si>
  <si>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</si>
  <si>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</si>
  <si>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</si>
  <si>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</si>
  <si>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</si>
  <si>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</si>
  <si>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</si>
  <si>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</si>
  <si>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</si>
  <si>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</si>
  <si>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</si>
  <si>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</si>
  <si>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</si>
  <si>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</si>
  <si>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</si>
  <si>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</si>
  <si>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</si>
  <si>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</si>
  <si>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</si>
  <si>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</si>
  <si>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</si>
  <si>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</si>
  <si>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</si>
  <si>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</si>
  <si>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</si>
  <si>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</si>
  <si>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</si>
  <si>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</si>
  <si>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</si>
  <si>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</si>
  <si>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</si>
  <si>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</si>
  <si>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</si>
  <si>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</si>
  <si>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</si>
  <si>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</si>
  <si>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</si>
  <si>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</si>
  <si>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</si>
  <si>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</si>
  <si>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</si>
  <si>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</si>
  <si>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</si>
  <si>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</si>
  <si>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</si>
  <si>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</si>
  <si>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</si>
  <si>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</si>
  <si>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</si>
  <si>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</si>
  <si>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</si>
  <si>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</si>
  <si>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</si>
  <si>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</si>
  <si>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</si>
  <si>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</si>
  <si>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</si>
  <si>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</si>
  <si>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</si>
  <si>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</si>
  <si>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</si>
  <si>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</si>
  <si>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</si>
  <si>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</si>
  <si>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</si>
  <si>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</si>
  <si>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</si>
  <si>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</si>
  <si>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</si>
  <si>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</si>
  <si>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</si>
  <si>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</si>
  <si>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</si>
  <si>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</si>
  <si>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</si>
  <si>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</si>
  <si>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</si>
  <si>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</si>
  <si>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</si>
  <si>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</si>
  <si>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</si>
  <si>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</si>
  <si>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</si>
  <si>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</si>
  <si>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</si>
  <si>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</si>
  <si>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</si>
  <si>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</si>
  <si>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</si>
  <si>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</si>
  <si>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</si>
  <si>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</si>
  <si>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</si>
  <si>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</si>
  <si>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</si>
  <si>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</si>
  <si>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</si>
  <si>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</si>
  <si>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</si>
  <si>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</si>
  <si>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</si>
  <si>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</si>
  <si>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</si>
  <si>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</si>
  <si>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</si>
  <si>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</si>
  <si>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</si>
  <si>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</si>
  <si>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</si>
  <si>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</si>
  <si>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</si>
  <si>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</si>
  <si>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</si>
  <si>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</si>
  <si>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</si>
  <si>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</si>
  <si>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</si>
  <si>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</si>
  <si>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</si>
  <si>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</si>
  <si>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</si>
  <si>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</si>
  <si>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</si>
  <si>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</si>
  <si>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</si>
  <si>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</si>
  <si>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</si>
  <si>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</si>
  <si>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</si>
  <si>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</si>
  <si>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</si>
  <si>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</si>
  <si>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</si>
  <si>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</si>
  <si>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</si>
  <si>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</si>
  <si>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</si>
  <si>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</si>
  <si>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</si>
  <si>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</si>
  <si>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</si>
  <si>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</si>
  <si>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</si>
  <si>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</si>
  <si>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</si>
  <si>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</si>
  <si>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</si>
  <si>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</si>
  <si>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</si>
  <si>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</si>
  <si>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</si>
  <si>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</si>
  <si>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</si>
  <si>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</si>
  <si>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</si>
  <si>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</si>
  <si>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</si>
  <si>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</si>
  <si>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</si>
  <si>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</si>
  <si>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</si>
  <si>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</si>
  <si>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</si>
  <si>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</si>
  <si>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</si>
  <si>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</si>
  <si>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</si>
  <si>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</si>
  <si>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</si>
  <si>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</si>
  <si>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</si>
  <si>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</si>
  <si>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</si>
  <si>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</si>
  <si>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</si>
  <si>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</si>
  <si>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</si>
  <si>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</si>
  <si>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</si>
  <si>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</si>
  <si>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</si>
  <si>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</si>
  <si>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</si>
  <si>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</si>
  <si>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</si>
  <si>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</si>
  <si>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</si>
  <si>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</si>
  <si>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</si>
  <si>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</si>
  <si>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</si>
  <si>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</si>
  <si>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</si>
  <si>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</si>
  <si>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</si>
  <si>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</si>
  <si>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</si>
  <si>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</si>
  <si>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</si>
  <si>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</si>
  <si>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</si>
  <si>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</si>
  <si>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</si>
  <si>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</si>
  <si>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</si>
  <si>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</si>
  <si>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</si>
  <si>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</si>
  <si>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</si>
  <si>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</si>
  <si>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</si>
  <si>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</si>
  <si>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</si>
  <si>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</si>
  <si>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</si>
  <si>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</si>
  <si>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</si>
  <si>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</si>
  <si>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</si>
  <si>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</si>
  <si>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</si>
  <si>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</si>
  <si>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</si>
  <si>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</si>
  <si>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</si>
  <si>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</si>
  <si>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</si>
  <si>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</si>
  <si>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</si>
  <si>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</si>
  <si>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</si>
  <si>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</si>
  <si>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</si>
  <si>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</si>
  <si>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</si>
  <si>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</si>
  <si>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</si>
  <si>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</si>
  <si>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</si>
  <si>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</si>
  <si>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</si>
  <si>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</si>
  <si>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</si>
  <si>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</si>
  <si>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</si>
  <si>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</si>
  <si>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</si>
  <si>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</si>
  <si>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</si>
  <si>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</si>
  <si>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</si>
  <si>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</si>
  <si>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</si>
  <si>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</si>
  <si>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</si>
  <si>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</si>
  <si>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</si>
  <si>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</si>
  <si>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</si>
  <si>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</si>
  <si>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</si>
  <si>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</si>
  <si>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</si>
  <si>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</si>
  <si>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</si>
  <si>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</si>
  <si>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</si>
  <si>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</si>
  <si>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</si>
  <si>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</si>
  <si>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</si>
  <si>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</si>
  <si>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</si>
  <si>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</si>
  <si>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</si>
  <si>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</si>
  <si>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</si>
  <si>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</si>
  <si>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</si>
  <si>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</si>
  <si>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</si>
  <si>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</si>
  <si>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</si>
  <si>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</si>
  <si>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</si>
  <si>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</si>
  <si>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</si>
  <si>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</si>
  <si>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</si>
  <si>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</si>
  <si>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</si>
  <si>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</si>
  <si>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</si>
  <si>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</si>
  <si>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</si>
  <si>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</si>
  <si>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</si>
  <si>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</si>
  <si>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</si>
  <si>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</si>
  <si>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</si>
  <si>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</si>
  <si>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</si>
  <si>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</si>
  <si>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</si>
  <si>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</si>
  <si>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</si>
  <si>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</si>
  <si>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</si>
  <si>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</si>
  <si>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</si>
  <si>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</si>
  <si>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</si>
  <si>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</si>
  <si>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</si>
  <si>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</si>
  <si>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</si>
  <si>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</si>
  <si>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</si>
  <si>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</si>
  <si>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</si>
  <si>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</si>
  <si>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</si>
  <si>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</si>
  <si>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</si>
  <si>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</si>
  <si>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</si>
  <si>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</si>
  <si>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</si>
  <si>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</si>
  <si>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</si>
  <si>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</si>
  <si>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</si>
  <si>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</si>
  <si>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</si>
  <si>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</si>
  <si>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</si>
  <si>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</si>
  <si>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</si>
  <si>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</si>
  <si>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</si>
  <si>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</si>
  <si>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</si>
  <si>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</si>
  <si>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</si>
  <si>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</si>
  <si>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</si>
  <si>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</si>
  <si>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</si>
  <si>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</si>
  <si>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</si>
  <si>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</si>
  <si>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</si>
  <si>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</si>
  <si>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</si>
  <si>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</si>
  <si>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</si>
  <si>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</si>
  <si>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</si>
  <si>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</si>
  <si>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</si>
  <si>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</si>
  <si>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</si>
  <si>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</si>
  <si>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</si>
  <si>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</si>
  <si>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</si>
  <si>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</si>
  <si>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</si>
  <si>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</si>
  <si>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</si>
  <si>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</si>
  <si>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</si>
  <si>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</si>
  <si>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</si>
  <si>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</si>
  <si>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</si>
  <si>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</si>
  <si>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</si>
  <si>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</si>
  <si>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</si>
  <si>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</si>
  <si>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</si>
  <si>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</si>
  <si>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</si>
  <si>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</si>
  <si>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</si>
  <si>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</si>
  <si>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</si>
  <si>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</si>
  <si>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</si>
  <si>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</si>
  <si>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</si>
  <si>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</si>
  <si>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</si>
  <si>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</si>
  <si>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</si>
  <si>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</si>
  <si>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</si>
  <si>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</si>
  <si>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</si>
  <si>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</si>
  <si>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</si>
  <si>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</si>
  <si>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</si>
  <si>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</si>
  <si>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</si>
  <si>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</si>
  <si>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</si>
  <si>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</si>
  <si>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</si>
  <si>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</si>
  <si>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</si>
  <si>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</si>
  <si>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</si>
  <si>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</si>
  <si>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</si>
  <si>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</si>
  <si>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</si>
  <si>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</si>
  <si>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</si>
  <si>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</si>
  <si>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</si>
  <si>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</si>
  <si>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</si>
  <si>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</si>
  <si>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</si>
  <si>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</si>
  <si>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</si>
  <si>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</si>
  <si>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</si>
  <si>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</si>
  <si>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</si>
  <si>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</si>
  <si>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</si>
  <si>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</si>
  <si>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</si>
  <si>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</si>
  <si>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</si>
  <si>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</si>
  <si>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</si>
  <si>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</si>
  <si>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</si>
  <si>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</si>
  <si>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</si>
  <si>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</si>
  <si>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</si>
  <si>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</si>
  <si>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</si>
  <si>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</si>
  <si>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</si>
  <si>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</si>
  <si>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</si>
  <si>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</si>
  <si>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</si>
  <si>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</si>
  <si>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</si>
  <si>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</si>
  <si>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</si>
  <si>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</si>
  <si>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</si>
  <si>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</si>
  <si>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</si>
  <si>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</si>
  <si>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</si>
  <si>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</si>
  <si>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</si>
  <si>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</si>
  <si>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</si>
  <si>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</si>
  <si>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</si>
  <si>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</si>
  <si>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</si>
  <si>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</si>
  <si>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</si>
  <si>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</si>
  <si>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</si>
  <si>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</si>
  <si>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</si>
  <si>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</si>
  <si>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</si>
  <si>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</si>
  <si>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</si>
  <si>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</si>
  <si>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</si>
  <si>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</si>
  <si>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</si>
  <si>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</si>
  <si>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</si>
  <si>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</si>
  <si>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</si>
  <si>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</si>
  <si>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</si>
  <si>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</si>
  <si>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</si>
  <si>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</si>
  <si>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</si>
  <si>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</si>
  <si>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</si>
  <si>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</si>
  <si>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</si>
  <si>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</si>
  <si>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</si>
  <si>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</si>
  <si>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</si>
  <si>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</si>
  <si>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</si>
  <si>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</si>
  <si>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</si>
  <si>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</si>
  <si>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</si>
  <si>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</si>
  <si>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</si>
  <si>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</si>
  <si>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</si>
  <si>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</si>
  <si>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</si>
  <si>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</si>
  <si>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</si>
  <si>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</si>
  <si>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</si>
  <si>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</si>
  <si>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</si>
  <si>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</si>
  <si>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</si>
  <si>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</si>
  <si>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</si>
  <si>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</si>
  <si>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</si>
  <si>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</si>
  <si>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</si>
  <si>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</si>
  <si>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</si>
  <si>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</si>
  <si>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</si>
  <si>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</si>
  <si>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</si>
  <si>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</si>
  <si>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</si>
  <si>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</si>
  <si>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</si>
  <si>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</si>
  <si>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</si>
  <si>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</si>
  <si>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</si>
  <si>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</si>
  <si>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</si>
  <si>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</si>
  <si>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</si>
  <si>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</si>
  <si>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</si>
  <si>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</si>
  <si>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</si>
  <si>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</si>
  <si>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</si>
  <si>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</si>
  <si>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</si>
  <si>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</si>
  <si>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</si>
  <si>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</si>
  <si>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</si>
  <si>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</si>
  <si>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</si>
  <si>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</si>
  <si>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</si>
  <si>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</si>
  <si>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</si>
  <si>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</si>
  <si>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</si>
  <si>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</si>
  <si>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</si>
  <si>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</si>
  <si>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</si>
  <si>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</si>
  <si>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</si>
  <si>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</si>
  <si>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</si>
  <si>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</si>
  <si>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</si>
  <si>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</si>
  <si>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</si>
  <si>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</si>
  <si>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</si>
  <si>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</si>
  <si>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</si>
  <si>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</si>
  <si>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</si>
  <si>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</si>
  <si>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</si>
  <si>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</si>
  <si>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</si>
  <si>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</si>
  <si>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</si>
  <si>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</si>
  <si>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</si>
  <si>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</si>
  <si>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</si>
  <si>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</si>
  <si>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</si>
  <si>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</si>
  <si>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</si>
  <si>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</si>
  <si>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</si>
  <si>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</si>
  <si>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</si>
  <si>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</si>
  <si>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</si>
  <si>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</si>
  <si>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</si>
  <si>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</si>
  <si>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</si>
  <si>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</si>
  <si>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</si>
  <si>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</si>
  <si>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</si>
  <si>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</si>
  <si>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</si>
  <si>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</si>
  <si>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</si>
  <si>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</si>
  <si>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</si>
  <si>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</si>
  <si>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</si>
  <si>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</si>
  <si>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</si>
  <si>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</si>
  <si>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</si>
  <si>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</si>
  <si>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</si>
  <si>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</si>
  <si>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</si>
  <si>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</si>
  <si>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</si>
  <si>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</si>
  <si>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</si>
  <si>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</si>
  <si>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</si>
  <si>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</si>
  <si>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</si>
  <si>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</si>
  <si>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</si>
  <si>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</si>
  <si>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</si>
  <si>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</si>
  <si>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</si>
  <si>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</si>
  <si>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</si>
  <si>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</si>
  <si>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</si>
  <si>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</si>
  <si>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</si>
  <si>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</si>
  <si>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</si>
  <si>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</si>
  <si>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</si>
  <si>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</si>
  <si>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</si>
  <si>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</si>
  <si>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</si>
  <si>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</si>
  <si>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</si>
  <si>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</si>
  <si>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</si>
  <si>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</si>
  <si>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</si>
  <si>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</si>
  <si>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</si>
  <si>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</si>
  <si>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</si>
  <si>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</si>
  <si>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</si>
  <si>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</si>
  <si>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</si>
  <si>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</si>
  <si>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</si>
  <si>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</si>
  <si>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</si>
  <si>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</si>
  <si>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</si>
  <si>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</si>
  <si>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</si>
  <si>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</si>
  <si>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</si>
  <si>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</si>
  <si>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</si>
  <si>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</si>
  <si>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</si>
  <si>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</si>
  <si>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</si>
  <si>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</si>
  <si>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</si>
  <si>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</si>
  <si>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</si>
  <si>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</si>
  <si>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</si>
  <si>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</si>
  <si>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</si>
  <si>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</si>
  <si>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</si>
  <si>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</si>
  <si>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</si>
  <si>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</si>
  <si>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</si>
  <si>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</si>
  <si>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</si>
  <si>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</si>
  <si>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</si>
  <si>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</si>
  <si>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</si>
  <si>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</si>
  <si>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</si>
  <si>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</si>
  <si>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</si>
  <si>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</si>
  <si>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</si>
  <si>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</si>
  <si>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</si>
  <si>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</si>
  <si>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</si>
  <si>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</si>
  <si>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</si>
  <si>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</si>
  <si>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</si>
  <si>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</si>
  <si>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</si>
  <si>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</si>
  <si>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</si>
  <si>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</si>
  <si>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</si>
  <si>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</si>
  <si>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</si>
  <si>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</si>
  <si>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</si>
  <si>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</si>
  <si>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</si>
  <si>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</si>
  <si>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</si>
  <si>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</si>
  <si>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</si>
  <si>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</si>
  <si>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</si>
  <si>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</si>
  <si>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</si>
  <si>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</si>
  <si>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</si>
  <si>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</si>
  <si>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</si>
  <si>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</si>
  <si>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</si>
  <si>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</si>
  <si>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</si>
  <si>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</si>
  <si>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</si>
  <si>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</si>
  <si>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</si>
  <si>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</si>
  <si>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</si>
  <si>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</si>
  <si>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</si>
  <si>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</si>
  <si>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</si>
  <si>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</si>
  <si>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</si>
  <si>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</si>
  <si>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</si>
  <si>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</si>
  <si>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</si>
  <si>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</si>
  <si>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</si>
  <si>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</si>
  <si>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</si>
  <si>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</si>
  <si>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</si>
  <si>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</si>
  <si>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</si>
  <si>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</si>
  <si>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</si>
  <si>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</si>
  <si>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</si>
  <si>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</si>
  <si>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</si>
  <si>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</si>
  <si>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</si>
  <si>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</si>
  <si>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</si>
  <si>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</si>
  <si>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</si>
  <si>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</si>
  <si>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</si>
  <si>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</si>
  <si>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</si>
  <si>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</si>
  <si>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</si>
  <si>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</si>
  <si>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</si>
  <si>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</si>
  <si>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</si>
  <si>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</si>
  <si>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</si>
  <si>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</si>
  <si>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</si>
  <si>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</si>
  <si>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</si>
  <si>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</si>
  <si>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</si>
  <si>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</si>
  <si>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</si>
  <si>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</si>
  <si>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</si>
  <si>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</si>
  <si>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</si>
  <si>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</si>
  <si>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</si>
  <si>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</si>
  <si>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</si>
  <si>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</si>
  <si>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</si>
  <si>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</si>
  <si>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</si>
  <si>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</si>
  <si>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</si>
  <si>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</si>
  <si>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</si>
  <si>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</si>
  <si>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</si>
  <si>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</si>
  <si>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</si>
  <si>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</si>
  <si>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</si>
  <si>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</si>
  <si>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</si>
  <si>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</si>
  <si>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</si>
  <si>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</si>
  <si>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</si>
  <si>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</si>
  <si>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</si>
  <si>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</si>
  <si>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</si>
  <si>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</si>
  <si>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</si>
  <si>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</si>
  <si>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</si>
  <si>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</si>
  <si>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</si>
  <si>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</si>
  <si>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</si>
  <si>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</si>
  <si>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</si>
  <si>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</si>
  <si>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</si>
  <si>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</si>
  <si>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</si>
  <si>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</si>
  <si>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</si>
  <si>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</si>
  <si>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</si>
  <si>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</si>
  <si>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</si>
  <si>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</si>
  <si>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</si>
  <si>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</si>
  <si>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</si>
  <si>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</si>
  <si>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</si>
  <si>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</si>
  <si>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</si>
  <si>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</si>
  <si>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</si>
  <si>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</si>
  <si>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</si>
  <si>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</si>
  <si>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</si>
  <si>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</si>
  <si>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</si>
  <si>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</si>
  <si>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</si>
  <si>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</si>
  <si>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</si>
  <si>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</si>
  <si>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</si>
  <si>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</si>
  <si>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</si>
  <si>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</si>
  <si>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</si>
  <si>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</si>
  <si>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</si>
  <si>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</si>
  <si>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</si>
  <si>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</si>
  <si>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</si>
  <si>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</si>
  <si>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</si>
  <si>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</si>
  <si>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</si>
  <si>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</si>
  <si>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</si>
  <si>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</si>
  <si>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</si>
  <si>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</si>
  <si>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</si>
  <si>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</si>
  <si>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</si>
  <si>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</si>
  <si>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</si>
  <si>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</si>
  <si>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</si>
  <si>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</si>
  <si>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</si>
  <si>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</si>
  <si>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</si>
  <si>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</si>
  <si>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</si>
  <si>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</si>
  <si>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</si>
  <si>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</si>
  <si>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</si>
  <si>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</si>
  <si>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</si>
  <si>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</si>
  <si>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</si>
  <si>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</si>
  <si>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</si>
  <si>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</si>
  <si>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</si>
  <si>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</si>
  <si>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</si>
  <si>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</si>
  <si>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</si>
  <si>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</si>
  <si>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</si>
  <si>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</si>
  <si>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</si>
  <si>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</si>
  <si>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</si>
  <si>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</si>
  <si>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</si>
  <si>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</si>
  <si>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</si>
  <si>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</si>
  <si>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</si>
  <si>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</si>
  <si>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</si>
  <si>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</si>
  <si>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</si>
  <si>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</si>
  <si>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</si>
  <si>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</si>
  <si>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</si>
  <si>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</si>
  <si>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</si>
  <si>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</si>
  <si>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</si>
  <si>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</si>
  <si>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</si>
  <si>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</si>
  <si>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</si>
  <si>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</si>
  <si>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</si>
  <si>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</si>
  <si>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</si>
  <si>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</si>
  <si>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</si>
  <si>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</si>
  <si>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</si>
  <si>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</si>
  <si>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</si>
  <si>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</si>
  <si>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</si>
  <si>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</si>
  <si>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</si>
  <si>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</si>
  <si>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</si>
  <si>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</si>
  <si>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</si>
  <si>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</si>
  <si>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</si>
  <si>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</si>
  <si>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</si>
  <si>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</si>
  <si>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</si>
  <si>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</si>
  <si>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</si>
  <si>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</si>
  <si>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</si>
  <si>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</si>
  <si>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</si>
  <si>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</si>
  <si>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</si>
  <si>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</si>
  <si>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</si>
  <si>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</si>
  <si>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</si>
  <si>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</si>
  <si>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</si>
  <si>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</si>
  <si>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</si>
  <si>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</si>
  <si>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</si>
  <si>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</si>
  <si>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</si>
  <si>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</si>
  <si>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</si>
  <si>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</si>
  <si>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</si>
  <si>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</si>
  <si>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</si>
  <si>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</si>
  <si>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</si>
  <si>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</si>
  <si>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</si>
  <si>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</si>
  <si>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</si>
  <si>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</si>
  <si>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</si>
  <si>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</si>
  <si>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</si>
  <si>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</si>
  <si>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</si>
  <si>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</si>
  <si>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</si>
  <si>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</si>
  <si>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</si>
  <si>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</si>
  <si>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</si>
  <si>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</si>
  <si>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</si>
  <si>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</si>
  <si>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</si>
  <si>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</si>
  <si>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</si>
  <si>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</si>
  <si>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</si>
  <si>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</si>
  <si>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</si>
  <si>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</si>
  <si>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</si>
  <si>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</si>
  <si>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</si>
  <si>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</si>
  <si>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</si>
  <si>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</si>
  <si>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</si>
  <si>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</si>
  <si>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</si>
  <si>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</si>
  <si>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</si>
  <si>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</si>
  <si>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</si>
  <si>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</si>
  <si>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</si>
  <si>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</si>
  <si>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</si>
  <si>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</si>
  <si>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</si>
  <si>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</si>
  <si>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</si>
  <si>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</si>
  <si>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</si>
  <si>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</si>
  <si>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</si>
  <si>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</si>
  <si>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</si>
  <si>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</si>
  <si>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</si>
  <si>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</si>
  <si>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</si>
  <si>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</si>
  <si>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</si>
  <si>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</si>
  <si>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</si>
  <si>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</si>
  <si>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</si>
  <si>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</si>
  <si>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</si>
  <si>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</si>
  <si>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</si>
  <si>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</si>
  <si>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</si>
  <si>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</si>
  <si>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</si>
  <si>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</si>
  <si>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</si>
  <si>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</si>
  <si>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</si>
  <si>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</si>
  <si>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</si>
  <si>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</si>
  <si>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</si>
  <si>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</si>
  <si>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</si>
  <si>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</si>
  <si>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</si>
  <si>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</si>
  <si>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</si>
  <si>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</si>
  <si>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</si>
  <si>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</si>
  <si>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</si>
  <si>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</si>
  <si>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</si>
  <si>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</si>
  <si>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</si>
  <si>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</si>
  <si>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</si>
  <si>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</si>
  <si>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</si>
  <si>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</si>
  <si>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</si>
  <si>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</si>
  <si>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</si>
  <si>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</si>
  <si>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</si>
  <si>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</si>
  <si>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</si>
  <si>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</si>
  <si>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</si>
  <si>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</si>
  <si>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</si>
  <si>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</si>
  <si>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</si>
  <si>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</si>
  <si>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</si>
  <si>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</si>
  <si>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</si>
  <si>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</si>
  <si>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</si>
  <si>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</si>
  <si>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</si>
  <si>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</si>
  <si>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</si>
  <si>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</si>
  <si>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</si>
  <si>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</si>
  <si>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</si>
  <si>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</si>
  <si>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</si>
  <si>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</si>
  <si>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</si>
  <si>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</si>
  <si>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</si>
  <si>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</si>
  <si>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</si>
  <si>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</si>
  <si>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</si>
  <si>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</si>
  <si>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</si>
  <si>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</si>
  <si>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</si>
  <si>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</si>
  <si>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</si>
  <si>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</si>
  <si>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</si>
  <si>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</si>
  <si>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</si>
  <si>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</si>
  <si>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</si>
  <si>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</si>
  <si>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</si>
  <si>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</si>
  <si>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</si>
  <si>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</si>
  <si>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</si>
  <si>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</si>
  <si>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</si>
  <si>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</si>
  <si>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</si>
  <si>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</si>
  <si>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</si>
  <si>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</si>
  <si>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</si>
  <si>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</si>
  <si>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</si>
  <si>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</si>
  <si>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</si>
  <si>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</si>
  <si>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</si>
  <si>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</si>
  <si>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</si>
  <si>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</si>
  <si>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</si>
  <si>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</si>
  <si>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</si>
  <si>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</si>
  <si>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</si>
  <si>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</si>
  <si>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</si>
  <si>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</si>
  <si>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</si>
  <si>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</si>
  <si>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</si>
  <si>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</si>
  <si>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</si>
  <si>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</si>
  <si>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</si>
  <si>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</si>
  <si>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</si>
  <si>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</si>
  <si>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</si>
  <si>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</si>
  <si>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</si>
  <si>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</si>
  <si>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</si>
  <si>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</si>
  <si>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</si>
  <si>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</si>
  <si>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</si>
  <si>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</si>
  <si>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</si>
  <si>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</si>
  <si>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</si>
  <si>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</si>
  <si>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</si>
  <si>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</si>
  <si>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</si>
  <si>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</si>
  <si>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</si>
  <si>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</si>
  <si>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</si>
  <si>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</si>
  <si>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</si>
  <si>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</si>
  <si>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</si>
  <si>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</si>
  <si>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</si>
  <si>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</si>
  <si>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</si>
  <si>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</si>
  <si>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</si>
  <si>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</si>
  <si>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</si>
  <si>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</si>
  <si>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</si>
  <si>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</si>
  <si>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</si>
  <si>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</si>
  <si>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</si>
  <si>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</si>
  <si>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</si>
  <si>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</si>
  <si>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</si>
  <si>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</si>
  <si>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</si>
  <si>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</si>
  <si>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</si>
  <si>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</si>
  <si>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</si>
  <si>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</si>
  <si>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</si>
  <si>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</si>
  <si>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</si>
  <si>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</si>
  <si>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</si>
  <si>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</si>
  <si>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</si>
  <si>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</si>
  <si>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</si>
  <si>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</si>
  <si>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</si>
  <si>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</si>
  <si>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</si>
  <si>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</si>
  <si>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</si>
  <si>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</si>
  <si>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</si>
  <si>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</si>
  <si>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</si>
  <si>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</si>
  <si>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</si>
  <si>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</si>
  <si>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</si>
  <si>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</si>
  <si>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</si>
  <si>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</si>
  <si>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</si>
  <si>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</si>
  <si>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</si>
  <si>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</si>
  <si>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</si>
  <si>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</si>
  <si>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</si>
  <si>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</si>
  <si>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</si>
  <si>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</si>
  <si>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</si>
  <si>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</si>
  <si>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</si>
  <si>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</si>
  <si>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</si>
  <si>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</si>
  <si>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</si>
  <si>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</si>
  <si>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</si>
  <si>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</si>
  <si>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</si>
  <si>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</si>
  <si>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</si>
  <si>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</si>
  <si>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</si>
  <si>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</si>
  <si>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</si>
  <si>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</si>
  <si>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</si>
  <si>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</si>
  <si>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</si>
  <si>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</si>
  <si>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</si>
  <si>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</si>
  <si>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</si>
  <si>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</si>
  <si>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</si>
  <si>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</si>
  <si>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</si>
  <si>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</si>
  <si>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</si>
  <si>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</si>
  <si>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</si>
  <si>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</si>
  <si>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</si>
  <si>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</si>
  <si>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</si>
  <si>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</si>
  <si>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</si>
  <si>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</si>
  <si>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</si>
  <si>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</si>
  <si>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</si>
  <si>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</si>
  <si>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</si>
  <si>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</si>
  <si>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</si>
  <si>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</si>
  <si>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</si>
  <si>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</si>
  <si>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</si>
  <si>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</si>
  <si>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</si>
  <si>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</si>
  <si>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</si>
  <si>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</si>
  <si>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</si>
  <si>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</si>
  <si>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</si>
  <si>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</si>
  <si>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</si>
  <si>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</si>
  <si>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</si>
  <si>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</si>
  <si>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</si>
  <si>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</si>
  <si>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</si>
  <si>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</si>
  <si>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</si>
  <si>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</si>
  <si>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</si>
  <si>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</si>
  <si>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</si>
  <si>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</si>
  <si>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</si>
  <si>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</si>
  <si>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</si>
  <si>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</si>
  <si>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</si>
  <si>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</si>
  <si>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</si>
  <si>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</si>
  <si>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</si>
  <si>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</si>
  <si>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</si>
  <si>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</si>
  <si>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</si>
  <si>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</si>
  <si>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</si>
  <si>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</si>
  <si>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</si>
  <si>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</si>
  <si>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</si>
  <si>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</si>
  <si>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</si>
  <si>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</si>
  <si>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</si>
  <si>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</si>
  <si>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</si>
  <si>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</si>
  <si>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</si>
  <si>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</si>
  <si>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</si>
  <si>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</si>
  <si>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</si>
  <si>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</si>
  <si>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</si>
  <si>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</si>
  <si>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</si>
  <si>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</si>
  <si>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</si>
  <si>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</si>
  <si>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</si>
  <si>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</si>
  <si>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</si>
  <si>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</si>
  <si>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</si>
  <si>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</si>
  <si>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</si>
  <si>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</si>
  <si>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</si>
  <si>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</si>
  <si>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</si>
  <si>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</si>
  <si>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</si>
  <si>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</si>
  <si>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</si>
  <si>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</si>
  <si>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</si>
  <si>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</si>
  <si>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</si>
  <si>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</si>
  <si>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</si>
  <si>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</si>
  <si>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</si>
  <si>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</si>
  <si>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</si>
  <si>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</si>
  <si>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</si>
  <si>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</si>
  <si>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</si>
  <si>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</si>
  <si>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</si>
  <si>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</si>
  <si>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</si>
  <si>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</si>
  <si>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</si>
  <si>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</si>
  <si>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</si>
  <si>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</si>
  <si>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</si>
  <si>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</si>
  <si>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</si>
  <si>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</si>
  <si>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</si>
  <si>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</si>
  <si>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</si>
  <si>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</si>
  <si>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</si>
  <si>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</si>
  <si>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</si>
  <si>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</si>
  <si>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</si>
  <si>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</si>
  <si>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</si>
  <si>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</si>
  <si>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</si>
  <si>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</si>
  <si>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</si>
  <si>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</si>
  <si>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</si>
  <si>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</si>
  <si>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</si>
  <si>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</si>
  <si>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</si>
  <si>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</si>
  <si>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</si>
  <si>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</si>
  <si>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</si>
  <si>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</si>
  <si>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</si>
  <si>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</si>
  <si>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</si>
  <si>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</si>
  <si>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</si>
  <si>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</si>
  <si>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</si>
  <si>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</si>
  <si>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</si>
  <si>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</si>
  <si>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</si>
  <si>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</si>
  <si>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</si>
  <si>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</si>
  <si>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</si>
  <si>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</si>
  <si>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</si>
  <si>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</si>
  <si>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</si>
  <si>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</si>
  <si>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</si>
  <si>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</si>
  <si>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</si>
  <si>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</si>
  <si>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</si>
  <si>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</si>
  <si>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</si>
  <si>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</si>
  <si>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</si>
  <si>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</si>
  <si>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</si>
  <si>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</si>
  <si>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</si>
  <si>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</si>
  <si>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</si>
  <si>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</si>
  <si>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</si>
  <si>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</si>
  <si>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</si>
  <si>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</si>
  <si>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</si>
  <si>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</si>
  <si>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</si>
  <si>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</si>
  <si>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</si>
  <si>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</si>
  <si>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</si>
  <si>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</si>
  <si>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</si>
  <si>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</si>
  <si>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</si>
  <si>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</si>
  <si>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</si>
  <si>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</si>
  <si>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</si>
  <si>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</si>
  <si>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</si>
  <si>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</si>
  <si>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</si>
  <si>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</si>
  <si>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</si>
  <si>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</si>
  <si>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</si>
  <si>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</si>
  <si>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</si>
  <si>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</si>
  <si>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</si>
  <si>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</si>
  <si>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</si>
  <si>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</si>
  <si>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</si>
  <si>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</si>
  <si>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</si>
  <si>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</si>
  <si>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</si>
  <si>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</si>
  <si>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</si>
  <si>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</si>
  <si>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</si>
  <si>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</si>
  <si>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</si>
  <si>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</si>
  <si>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</si>
  <si>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</si>
  <si>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</si>
  <si>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</si>
  <si>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</si>
  <si>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</si>
  <si>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</si>
  <si>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</si>
  <si>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</si>
  <si>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</si>
  <si>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</si>
  <si>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</si>
  <si>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</si>
  <si>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</si>
  <si>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</si>
  <si>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</si>
  <si>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</si>
  <si>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</si>
  <si>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</si>
  <si>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</si>
  <si>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</si>
  <si>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</si>
  <si>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</si>
  <si>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</si>
  <si>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</si>
  <si>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</si>
  <si>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</si>
  <si>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</si>
  <si>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</si>
  <si>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</si>
  <si>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</si>
  <si>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</si>
  <si>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</si>
  <si>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</si>
  <si>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</si>
  <si>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</si>
  <si>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</si>
  <si>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</si>
  <si>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</si>
  <si>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</si>
  <si>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</si>
  <si>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</si>
  <si>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</si>
  <si>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</si>
  <si>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</si>
  <si>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</si>
  <si>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</si>
  <si>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</si>
  <si>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</si>
  <si>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</si>
  <si>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</si>
  <si>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</si>
  <si>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</si>
  <si>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</si>
  <si>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</si>
  <si>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</si>
  <si>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</si>
  <si>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</si>
  <si>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</si>
  <si>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</si>
  <si>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</si>
  <si>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</si>
  <si>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</si>
  <si>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</si>
  <si>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</si>
  <si>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</si>
  <si>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</si>
  <si>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</si>
  <si>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</si>
  <si>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</si>
  <si>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</si>
  <si>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</si>
  <si>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</si>
  <si>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</si>
  <si>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</si>
  <si>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</si>
  <si>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</si>
  <si>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</si>
  <si>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</si>
  <si>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</si>
  <si>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</si>
  <si>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</si>
  <si>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</si>
  <si>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</si>
  <si>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</si>
  <si>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</si>
  <si>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</si>
  <si>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</si>
  <si>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</si>
  <si>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</si>
  <si>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</si>
  <si>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</si>
  <si>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</si>
  <si>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</si>
  <si>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</si>
  <si>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</si>
  <si>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</si>
  <si>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</si>
  <si>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</si>
  <si>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</si>
  <si>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</si>
  <si>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</si>
  <si>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</si>
  <si>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</si>
  <si>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</si>
  <si>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</si>
  <si>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</si>
  <si>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</si>
  <si>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</si>
  <si>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</si>
  <si>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</si>
  <si>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</si>
  <si>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</si>
  <si>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</si>
  <si>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</si>
  <si>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</si>
  <si>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</si>
  <si>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</si>
  <si>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</si>
  <si>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</si>
  <si>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</si>
  <si>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</si>
  <si>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</si>
  <si>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</si>
  <si>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</si>
  <si>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</si>
  <si>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</si>
  <si>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</si>
  <si>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</si>
  <si>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</si>
  <si>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</si>
  <si>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</si>
  <si>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</si>
  <si>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</si>
  <si>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</si>
  <si>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</si>
  <si>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</si>
  <si>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</si>
  <si>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</si>
  <si>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</si>
  <si>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</si>
  <si>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</si>
  <si>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</si>
  <si>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</si>
  <si>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</si>
  <si>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</si>
  <si>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</si>
  <si>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</si>
  <si>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</si>
  <si>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</si>
  <si>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</si>
  <si>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</si>
  <si>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</si>
  <si>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</si>
  <si>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</si>
  <si>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</si>
  <si>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</si>
  <si>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</si>
  <si>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</si>
  <si>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</si>
  <si>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</si>
  <si>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</si>
  <si>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</si>
  <si>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</si>
  <si>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</si>
  <si>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</si>
  <si>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</si>
  <si>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</si>
  <si>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</si>
  <si>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</si>
  <si>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</si>
  <si>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</si>
  <si>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</si>
  <si>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</si>
  <si>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</si>
  <si>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</si>
  <si>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</si>
  <si>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</si>
  <si>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</si>
  <si>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</si>
  <si>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</si>
  <si>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</si>
  <si>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</si>
  <si>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</si>
  <si>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</si>
  <si>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</si>
  <si>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</si>
  <si>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</si>
  <si>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</si>
  <si>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</si>
  <si>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</si>
  <si>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</si>
  <si>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</si>
  <si>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</si>
  <si>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</si>
  <si>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</si>
  <si>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</si>
  <si>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</si>
  <si>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</si>
  <si>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</si>
  <si>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</si>
  <si>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</si>
  <si>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</si>
  <si>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</si>
  <si>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</si>
  <si>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</si>
  <si>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</si>
  <si>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</si>
  <si>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</si>
  <si>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</si>
  <si>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</si>
  <si>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</si>
  <si>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</si>
  <si>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</si>
  <si>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</si>
  <si>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</si>
  <si>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</si>
  <si>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</si>
  <si>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</si>
  <si>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</si>
  <si>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</si>
  <si>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</si>
  <si>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</si>
  <si>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</si>
  <si>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</si>
  <si>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</si>
  <si>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</si>
  <si>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</si>
  <si>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</si>
  <si>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</si>
  <si>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</si>
  <si>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</si>
  <si>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</si>
  <si>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</si>
  <si>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</si>
  <si>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</si>
  <si>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</si>
  <si>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</si>
  <si>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</si>
  <si>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</si>
  <si>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</si>
  <si>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</si>
  <si>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</si>
  <si>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</si>
  <si>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</si>
  <si>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</si>
  <si>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</si>
  <si>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</si>
  <si>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</si>
  <si>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</si>
  <si>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</si>
  <si>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</si>
  <si>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</si>
  <si>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</si>
  <si>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</si>
  <si>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</si>
  <si>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</si>
  <si>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</si>
  <si>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</si>
  <si>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</si>
  <si>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</si>
  <si>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</si>
  <si>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</si>
  <si>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</si>
  <si>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</si>
  <si>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</si>
  <si>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</si>
  <si>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</si>
  <si>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</si>
  <si>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</si>
  <si>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</si>
  <si>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</si>
  <si>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</si>
  <si>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</si>
  <si>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</si>
  <si>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</si>
  <si>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</si>
  <si>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</si>
  <si>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</si>
  <si>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</si>
  <si>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</si>
  <si>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</si>
  <si>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</si>
  <si>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</si>
  <si>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</si>
  <si>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</si>
  <si>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</si>
  <si>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</si>
  <si>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</si>
  <si>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</si>
  <si>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</si>
  <si>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</si>
  <si>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</si>
  <si>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</si>
  <si>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</si>
  <si>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</si>
  <si>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</si>
  <si>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</si>
  <si>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</si>
  <si>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</si>
  <si>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</si>
  <si>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</si>
  <si>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</si>
  <si>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</si>
  <si>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</si>
  <si>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</si>
  <si>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</si>
  <si>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</si>
  <si>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</si>
  <si>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</si>
  <si>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</si>
  <si>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</si>
  <si>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</si>
  <si>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</si>
  <si>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</si>
  <si>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</si>
  <si>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</si>
  <si>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</si>
  <si>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</si>
  <si>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</si>
  <si>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</si>
  <si>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</si>
  <si>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</si>
  <si>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</si>
  <si>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</si>
  <si>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</si>
  <si>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</si>
  <si>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</si>
  <si>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</si>
  <si>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</si>
  <si>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</si>
  <si>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</si>
  <si>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</si>
  <si>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</si>
  <si>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</si>
  <si>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</si>
  <si>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</si>
  <si>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</si>
  <si>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</si>
  <si>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</si>
  <si>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</si>
  <si>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</si>
  <si>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</si>
  <si>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</si>
  <si>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</si>
  <si>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</si>
  <si>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</si>
  <si>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</si>
  <si>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</si>
  <si>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</si>
  <si>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</si>
  <si>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</si>
  <si>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</si>
  <si>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</si>
  <si>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</si>
  <si>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</si>
  <si>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</si>
  <si>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</si>
  <si>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</si>
  <si>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</si>
  <si>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</si>
  <si>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</si>
  <si>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</si>
  <si>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</si>
  <si>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</si>
  <si>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</si>
  <si>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</si>
  <si>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</si>
  <si>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</si>
  <si>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</si>
  <si>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</si>
  <si>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</si>
  <si>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</si>
  <si>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</si>
  <si>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</si>
  <si>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</si>
  <si>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</si>
  <si>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</si>
  <si>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</si>
  <si>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</si>
  <si>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</si>
  <si>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</si>
  <si>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</si>
  <si>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</si>
  <si>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</si>
  <si>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</si>
  <si>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</si>
  <si>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</si>
  <si>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</si>
  <si>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</si>
  <si>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</si>
  <si>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</si>
  <si>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</si>
  <si>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</si>
  <si>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</si>
  <si>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</si>
  <si>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</si>
  <si>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</si>
  <si>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</si>
  <si>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</si>
  <si>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</si>
  <si>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</si>
  <si>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</si>
  <si>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</si>
  <si>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</si>
  <si>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</si>
  <si>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</si>
  <si>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</si>
  <si>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</si>
  <si>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</si>
  <si>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</si>
  <si>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</si>
  <si>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</si>
  <si>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</si>
  <si>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</si>
  <si>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</si>
  <si>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</si>
  <si>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</si>
  <si>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</si>
  <si>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</si>
  <si>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</si>
  <si>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</si>
  <si>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</si>
  <si>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</si>
  <si>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</si>
  <si>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</si>
  <si>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</si>
  <si>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</si>
  <si>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</si>
  <si>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</si>
  <si>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</si>
  <si>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</si>
  <si>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</si>
  <si>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</si>
  <si>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</si>
  <si>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</si>
  <si>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</si>
  <si>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</si>
  <si>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</si>
  <si>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</si>
  <si>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</si>
  <si>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</si>
  <si>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</si>
  <si>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</si>
  <si>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</si>
  <si>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</si>
  <si>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</si>
  <si>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</si>
  <si>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</si>
  <si>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</si>
  <si>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</si>
  <si>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</si>
  <si>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</si>
  <si>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</si>
  <si>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</si>
  <si>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</si>
  <si>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</si>
  <si>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</si>
  <si>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</si>
  <si>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</si>
  <si>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</si>
  <si>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</si>
  <si>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</si>
  <si>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</si>
  <si>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</si>
  <si>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</si>
  <si>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</si>
  <si>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</si>
  <si>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</si>
  <si>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</si>
  <si>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</si>
  <si>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</si>
  <si>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</si>
  <si>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</si>
  <si>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</si>
  <si>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</si>
  <si>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</si>
  <si>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</si>
  <si>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</si>
  <si>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</si>
  <si>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</si>
  <si>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</si>
  <si>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</si>
  <si>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</si>
  <si>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</si>
  <si>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</si>
  <si>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</si>
  <si>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</si>
  <si>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</si>
  <si>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</si>
  <si>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</si>
  <si>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</si>
  <si>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</si>
  <si>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</si>
  <si>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</si>
  <si>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</si>
  <si>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</si>
  <si>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</si>
  <si>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</si>
  <si>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</si>
  <si>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</si>
  <si>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</si>
  <si>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</si>
  <si>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</si>
  <si>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</si>
  <si>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</si>
  <si>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</si>
  <si>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</si>
  <si>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</si>
  <si>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</si>
  <si>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</si>
  <si>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</si>
  <si>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</si>
  <si>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</si>
  <si>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</si>
  <si>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</si>
  <si>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</si>
  <si>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</si>
  <si>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</si>
  <si>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</si>
  <si>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</si>
  <si>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</si>
  <si>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</si>
  <si>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</si>
  <si>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</si>
  <si>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</si>
  <si>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</si>
  <si>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</si>
  <si>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</si>
  <si>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</si>
  <si>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</si>
  <si>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</si>
  <si>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</si>
  <si>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</si>
  <si>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</si>
  <si>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</si>
  <si>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</si>
  <si>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</si>
  <si>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</si>
  <si>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</si>
  <si>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</si>
  <si>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</si>
  <si>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</si>
  <si>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</si>
  <si>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</si>
  <si>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</si>
  <si>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</si>
  <si>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</si>
  <si>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</si>
  <si>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</si>
  <si>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</si>
  <si>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</si>
  <si>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</si>
  <si>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</si>
  <si>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</si>
  <si>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</si>
  <si>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</si>
  <si>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</si>
  <si>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</si>
  <si>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</si>
  <si>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</si>
  <si>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</si>
  <si>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</si>
  <si>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</si>
  <si>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</si>
  <si>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</si>
  <si>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</si>
  <si>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</si>
  <si>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</si>
  <si>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</si>
  <si>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</si>
  <si>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</si>
  <si>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</si>
  <si>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</si>
  <si>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</si>
  <si>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</si>
  <si>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</si>
  <si>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</si>
  <si>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</si>
  <si>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</si>
  <si>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</si>
  <si>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</si>
  <si>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</si>
  <si>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</si>
  <si>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</si>
  <si>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</si>
  <si>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</si>
  <si>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</si>
  <si>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</si>
  <si>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</si>
  <si>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</si>
  <si>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</si>
  <si>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</si>
  <si>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</si>
  <si>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</si>
  <si>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</si>
  <si>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</si>
  <si>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</si>
  <si>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</si>
  <si>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</si>
  <si>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</si>
  <si>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</si>
  <si>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</si>
  <si>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</si>
  <si>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</si>
  <si>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</si>
  <si>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</si>
  <si>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</si>
  <si>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</si>
  <si>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</si>
  <si>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</si>
  <si>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</si>
  <si>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</si>
  <si>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</si>
  <si>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</si>
  <si>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</si>
  <si>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</si>
  <si>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</si>
  <si>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</si>
  <si>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</si>
  <si>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</si>
  <si>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</si>
  <si>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</si>
  <si>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</si>
  <si>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</si>
  <si>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</si>
  <si>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</si>
  <si>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</si>
  <si>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</si>
  <si>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</si>
  <si>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</si>
  <si>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</si>
  <si>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</si>
  <si>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</si>
  <si>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</si>
  <si>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</si>
  <si>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</si>
  <si>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</si>
  <si>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</si>
  <si>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</si>
  <si>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</si>
  <si>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</si>
  <si>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</si>
  <si>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</si>
  <si>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</si>
  <si>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</si>
  <si>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</si>
  <si>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</si>
  <si>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</si>
  <si>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</si>
  <si>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</si>
  <si>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</si>
  <si>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</si>
  <si>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</si>
  <si>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</si>
  <si>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</si>
  <si>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</si>
  <si>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</si>
  <si>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</si>
  <si>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</si>
  <si>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</si>
  <si>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</si>
  <si>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</si>
  <si>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</si>
  <si>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</si>
  <si>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</si>
  <si>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</si>
  <si>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</si>
  <si>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</si>
  <si>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</si>
  <si>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</si>
  <si>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</si>
  <si>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</si>
  <si>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</si>
  <si>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</si>
  <si>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</si>
  <si>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</si>
  <si>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</si>
  <si>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</si>
  <si>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</si>
  <si>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</si>
  <si>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</si>
  <si>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</si>
  <si>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</si>
  <si>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</si>
  <si>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</si>
  <si>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</si>
  <si>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</si>
  <si>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</si>
  <si>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</si>
  <si>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</si>
  <si>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</si>
  <si>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</si>
  <si>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</si>
  <si>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</si>
  <si>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</si>
  <si>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</si>
  <si>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</si>
  <si>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</si>
  <si>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</si>
  <si>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</si>
  <si>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</si>
  <si>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</si>
  <si>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</si>
  <si>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</si>
  <si>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</si>
  <si>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</si>
  <si>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</si>
  <si>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</si>
  <si>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</si>
  <si>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</si>
  <si>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</si>
  <si>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</si>
  <si>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</si>
  <si>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</si>
  <si>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</si>
  <si>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</si>
  <si>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</si>
  <si>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</si>
  <si>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</si>
  <si>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</si>
  <si>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</si>
  <si>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</si>
  <si>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</si>
  <si>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</si>
  <si>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</si>
  <si>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</si>
  <si>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</si>
  <si>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</si>
  <si>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</si>
  <si>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</si>
  <si>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</si>
  <si>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</si>
  <si>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</si>
  <si>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</si>
  <si>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</si>
  <si>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</si>
  <si>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</si>
  <si>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</si>
  <si>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</si>
  <si>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</si>
  <si>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</si>
  <si>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</si>
  <si>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</si>
  <si>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</si>
  <si>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</si>
  <si>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</si>
  <si>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</si>
  <si>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</si>
  <si>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</si>
  <si>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</si>
  <si>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</si>
  <si>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</si>
  <si>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</si>
  <si>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</si>
  <si>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</si>
  <si>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</si>
  <si>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</si>
  <si>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</si>
  <si>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</si>
  <si>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</si>
  <si>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</si>
  <si>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</si>
  <si>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</si>
  <si>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</si>
  <si>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</si>
  <si>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</si>
  <si>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</si>
  <si>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</si>
  <si>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</si>
  <si>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</si>
  <si>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</si>
  <si>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</si>
  <si>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</si>
  <si>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</si>
  <si>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</si>
  <si>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</si>
  <si>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</si>
  <si>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</si>
  <si>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</si>
  <si>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</si>
  <si>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</si>
  <si>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</si>
  <si>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</si>
  <si>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</si>
  <si>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</si>
  <si>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</si>
  <si>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</si>
  <si>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</si>
  <si>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</si>
  <si>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</si>
  <si>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</si>
  <si>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</si>
  <si>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</si>
  <si>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</si>
  <si>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</si>
  <si>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</si>
  <si>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</si>
  <si>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</si>
  <si>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</si>
  <si>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</si>
  <si>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</si>
  <si>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</si>
  <si>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</si>
  <si>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</si>
  <si>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</si>
  <si>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</si>
  <si>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</si>
  <si>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</si>
  <si>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</si>
  <si>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</si>
  <si>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</si>
  <si>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</si>
  <si>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</si>
  <si>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</si>
  <si>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</si>
  <si>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</si>
  <si>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</si>
  <si>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</si>
  <si>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</si>
  <si>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</si>
  <si>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</si>
  <si>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</si>
  <si>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</si>
  <si>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</si>
  <si>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</si>
  <si>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</si>
  <si>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</si>
  <si>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</si>
  <si>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</si>
  <si>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</si>
  <si>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</si>
  <si>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</si>
  <si>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</si>
  <si>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</si>
  <si>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</si>
  <si>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</si>
  <si>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</si>
  <si>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</si>
  <si>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</si>
  <si>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</si>
  <si>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</si>
  <si>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</si>
  <si>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</si>
  <si>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</si>
  <si>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</si>
  <si>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</si>
  <si>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</si>
  <si>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</si>
  <si>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</si>
  <si>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</si>
  <si>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</si>
  <si>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</si>
  <si>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</si>
  <si>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</si>
  <si>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</si>
  <si>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</si>
  <si>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</si>
  <si>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</si>
  <si>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</si>
  <si>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</si>
  <si>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</si>
  <si>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</si>
  <si>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</si>
  <si>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</si>
  <si>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</si>
  <si>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</si>
  <si>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</si>
  <si>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</si>
  <si>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</si>
  <si>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</si>
  <si>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</si>
  <si>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</si>
  <si>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</si>
  <si>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</si>
  <si>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</si>
  <si>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</si>
  <si>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</si>
  <si>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</si>
  <si>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</si>
  <si>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</si>
  <si>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</si>
  <si>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</si>
  <si>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</si>
  <si>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</si>
  <si>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</si>
  <si>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</si>
  <si>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</si>
  <si>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</si>
  <si>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</si>
  <si>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</si>
  <si>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</si>
  <si>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</si>
  <si>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</si>
  <si>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</si>
  <si>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</si>
  <si>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</si>
  <si>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</si>
  <si>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</si>
  <si>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</si>
  <si>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</si>
  <si>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</si>
  <si>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PCM-20251003-00000677</t>
  </si>
  <si>
    <t xml:space="preserve">ETA 40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</si>
  <si>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</si>
  <si>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</si>
  <si>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</si>
  <si>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</si>
  <si>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</si>
  <si>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</si>
  <si>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</si>
  <si>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</si>
  <si>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PCM-20251003-00000644 </t>
  </si>
  <si>
    <t>EM team on the way need 10 Min</t>
  </si>
  <si>
    <t xml:space="preserve"> PCM-20251003-00000687 </t>
  </si>
  <si>
    <t>EM team on the way need 60 Min</t>
  </si>
  <si>
    <t xml:space="preserve"> PCM-20251003-00000715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</si>
  <si>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</si>
  <si>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</si>
  <si>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</si>
  <si>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</si>
  <si>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</si>
  <si>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10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</si>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</sst>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7" totalsRowShown="0" headerRowDxfId="157" dataDxfId="156" headerRowBorderDxfId="154" tableBorderDxfId="155" totalsRowBorderDxfId="153">
  <autoFilter ref="A1:CJ3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8" dataDxfId="47" headerRowBorderDxfId="45" tableBorderDxfId="46" totalsRowBorderDxfId="44">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270.54919155092648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45933.497617476853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45933.497617476853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45933.497617476853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45933.497617476853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45933.497617476853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45933.497617476853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45933.497617476853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45933.497617476853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45933.497617476853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45933.497617476853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45933.497617476853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45933.497617476853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45933.497617476853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45933.497617476853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45933.497617476853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45933.497617476853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45933.497617476853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45933.497617476853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45933.497617476853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45933.497617476853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45933.497617476853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45933.497617476853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45933.497617476853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45933.497617476853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45933.497617476853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45933.497617476853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45933.497617476853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45933.497617476853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45933.497617476853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45933.497617476853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45933.497617476853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45933.497617476853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45933.497617476853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45933.497617476853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45933.497617476853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45933.497617476853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45933.497617476853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45933.497617476853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45933.497617476853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45933.497617476853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45933.497617476853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45933.497617476853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45933.497617476853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45933.497617476853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45933.497617476853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45933.497617476853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45933.497617476853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45933.497617476853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45933.497617476853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45933.497617476853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45933.497617476853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45933.497617476853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45933.497617476853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45933.497617476853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45933.497617476853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45933.497617476853</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A9011D1C-FEC0-44E0-9FD6-B207634B8BF2}"/>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241.84583506944182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126.77053414352122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108.49777951389115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20813</v>
      </c>
      <c r="E6" s="131" t="s">
        <v>38964</v>
      </c>
      <c r="F6" s="132">
        <v>45933.464421296296</v>
      </c>
      <c r="G6" s="133">
        <f ca="1">IFERROR(NOW()-F6,"-")</f>
        <v>3.3196180556842592E-2</v>
      </c>
      <c r="H6" s="132">
        <v>45933.458275462966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45933.497617476853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45933.497617476853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45933.497617476853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45933.497617476853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45933.497617476853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45933.497617476853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45933.497617476853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45933.497617476853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45933.497617476853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45933.497617476853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45933.497617476853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45933.497617476853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45933.497617476853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45933.497617476853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45933.497617476853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45933.497617476853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45933.497617476853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45933.497617476853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45933.497617476853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45933.497617476853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45933.497617476853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45933.497617476853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45933.497617476853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45933.497617476853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45933.497617476853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45933.497617476853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45933.497617476853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45933.497617476853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45933.497617476853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45933.497617476853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45933.497617476853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45933.497617476853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45933.497617476853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45933.497617476853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45933.497617476853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45933.497617476853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45933.497617476853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45933.497617476853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45933.497617476853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45933.497617476853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45933.497617476853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45933.497617476853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45933.497617476853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45933.497617476853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45933.497617476853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45933.497617476853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45933.497617476853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45933.497617476853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45933.497617476853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45933.497617476853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45933.497617476853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45933.497617476853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45933.497617476853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45933.497617476853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45933.497617476853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45933.497617476853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45933.497617476853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45933.497617476853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45933.497617476853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45933.497617476853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45933.497617476853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45933.497617476853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45933.497617476853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45933.497617476853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45933.497617476853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45933.497617476853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45933.497617476853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45933.497617476853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45933.497617476853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45933.497617476853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45933.497617476853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45933.497617476853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45933.497617476853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45933.497617476853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45933.497617476853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45933.497617476853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45933.497617476853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45933.497617476853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45933.497617476853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45933.497617476853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45933.497617476853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45933.497617476853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45933.497617476853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45933.497617476853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45933.497617476853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45933.497617476853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45933.497617476853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45933.497617476853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45933.497617476853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45933.497617476853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45933.497617476853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45933.497617476853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45933.497617476853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45933.497617476853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45933.497617476853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45933.497617476853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45933.497617476853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45933.497617476853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45933.497617476853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45933.497617476853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45933.497617476853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45933.497617476853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45933.497617476853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45933.497617476853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45933.497617476853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45933.497617476853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45933.497617476853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45933.497617476853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45933.497617476853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45933.497617476853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45933.497617476853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45933.497617476853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45933.497617476853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45933.497617476853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45933.497617476853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45933.497617476853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45933.497617476853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45933.497617476853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45933.497617476853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45933.497617476853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45933.497617476853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45933.497617476853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45933.497617476853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45933.497617476853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45933.497617476853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45933.497617476853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45933.497617476853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45933.497617476853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45933.497617476853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45933.497617476853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45933.497617476853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45933.497617476853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45933.497617476853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45933.497617476853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45933.497617476853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45933.497617476853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45933.497617476853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45933.497617476853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45933.497617476853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45933.497617476853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45933.497617476853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45933.497617476853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45933.497617476853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45933.497617476853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45933.497617476853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45933.497617476853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45933.497617476853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45933.497617476853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45933.497617476853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45933.497617476853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45933.497617476853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45933.497617476853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45933.497617476853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45933.497617476853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45933.497617476853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45933.497617476853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45933.497617476853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45933.497617476853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45933.497617476853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45933.497617476853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45933.497617476853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45933.497617476853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45933.497617476853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45933.497617476853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45933.497617476853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45933.497617476853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45933.497617476853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45933.497617476853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45933.497617476853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45933.497617476853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45933.497617476853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45933.497617476853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45933.497617476853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45933.497617476853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45933.497617476853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45933.497617476853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45933.497617476853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45933.497617476853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45933.497617476853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45933.497617476853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45933.497617476853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45933.497617476853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45933.497617476853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45933.497617476853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45933.497617476853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45933.497617476853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45933.497617476853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45933.497617476853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45933.497617476853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45933.497617476853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45933.497617476853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45933.497617476853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45933.497617476853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45933.497617476853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45933.497617476853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45933.497617476853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45933.497617476853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45933.497617476853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45933.497617476853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45933.497617476853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45933.497617476853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45933.497617476853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45933.497617476853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45933.497617476853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45933.497617476853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45933.497617476853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45933.497617476853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45933.497617476853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45933.497617476853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45933.497617476853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45933.497617476853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45933.497617476853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45933.497617476853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45933.497617476853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45933.497617476853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45933.497617476853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45933.497617476853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45933.497617476853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45933.497617476853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45933.497617476853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45933.497617476853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45933.497617476853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45933.497617476853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45933.497617476853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45933.497617476853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45933.497617476853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45933.497617476853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45933.497617476853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45933.497617476853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45933.497617476853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45933.497617476853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45933.497617476853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45933.497617476853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45933.497617476853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45933.497617476853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45933.497617476853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45933.497617476853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45933.497617476853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45933.497617476853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45933.497617476853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45933.497617476853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45933.497617476853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45933.497617476853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45933.497617476853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45933.497617476853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45933.497617476853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45933.497617476853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45933.497617476853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45933.497617476853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45933.497617476853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45933.497617476853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45933.497617476853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45933.497617476853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45933.497617476853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45933.497617476853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45933.497617476853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45933.497617476853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45933.497617476853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45933.497617476853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45933.497617476853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45933.497617476853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45933.497617476853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45933.497617476853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45933.497617476853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45933.497617476853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45933.497617476853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45933.497617476853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45933.497617476853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45933.497617476853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45933.497617476853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45933.497617476853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45933.497617476853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45933.497617476853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45933.497617476853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45933.497617476853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45933.497617476853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45933.497617476853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45933.497617476853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45933.497617476853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45933.497617476853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45933.497617476853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45933.497617476853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45933.497617476853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45933.497617476853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45933.497617476853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45933.497617476853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45933.497617476853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45933.497617476853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45933.497617476853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45933.497617476853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45933.497617476853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45933.497617476853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45933.497617476853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45933.497617476853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45933.497617476853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45933.497617476853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45933.497617476853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45933.497617476853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45933.497617476853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45933.497617476853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45933.497617476853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45933.497617476853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45933.497617476853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45933.497617476853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45933.497617476853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45933.497617476853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45933.497617476853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45933.497617476853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45933.497617476853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45933.497617476853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45933.497617476853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45933.497617476853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45933.497617476853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45933.497617476853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45933.497617476853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45933.497617476853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45933.497617476853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45933.497617476853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45933.497617476853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45933.497617476853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45933.497617476853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45933.497617476853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45933.497617476853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45933.497617476853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45933.497617476853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45933.497617476853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45933.497617476853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45933.497617476853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45933.497617476853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45933.497617476853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45933.497617476853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sheetData>
  <dataValidations count="2">
    <dataValidation allowBlank="1" showInputMessage="1" showErrorMessage="1" sqref="E1" xr:uid="{4D935161-CDD3-4592-B877-3FB59C99E142}"/>
    <dataValidation type="list" allowBlank="1" showInputMessage="1" showErrorMessage="1" sqref="E3:E3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tabSelected="1"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45933.497617476853</v>
      </c>
      <c r="H2" s="22"/>
      <c r="I2" s="19" t="str">
        <f>IFERROR(VLOOKUP(D2,DB!A:F,6,0),"")</f>
        <v/>
      </c>
      <c r="J2" s="18" t="str">
        <f>IFERROR(VLOOKUP(D2,DB!A:G,7,0),"")</f>
        <v/>
      </c>
      <c r="K2" s="50"/>
      <c r="L2" s="23" t="str">
        <f>IFERROR(VLOOKUP(D2,DB!A:I,9,0),"")</f>
        <v/>
      </c>
    </row>
    <row r="3" spans="1:13" ht="15" customHeight="1">
      <c r="A3" s="19"/>
      <c r="B3" s="75" t="str">
        <f>IFERROR(VLOOKUP(D3,DB!A:K,11,0),"")</f>
        <v>R3</v>
      </c>
      <c r="C3" s="18"/>
      <c r="D3" s="75" t="s">
        <v>5238</v>
      </c>
      <c r="E3" s="18"/>
      <c r="F3" s="20"/>
      <c r="G3" s="21">
        <f t="shared" ca="1" si="0"/>
        <v>45933.497617476853</v>
      </c>
      <c r="H3" s="22"/>
      <c r="I3" s="19" t="str">
        <f>IFERROR(VLOOKUP(D3,DB!A:F,6,0),"")</f>
        <v>Power Cube</v>
      </c>
      <c r="J3" s="18" t="str">
        <f>IFERROR(VLOOKUP(D3,DB!A:G,7,0),"")</f>
        <v>In progress</v>
      </c>
      <c r="K3" s="50"/>
      <c r="L3" s="23" t="str">
        <f>IFERROR(VLOOKUP(D3,DB!A:I,9,0),"")</f>
        <v>Zain</v>
      </c>
    </row>
    <row r="4" spans="1:13" ht="15" customHeight="1">
      <c r="A4" s="19"/>
      <c r="B4" s="75" t="str">
        <f>IFERROR(VLOOKUP(D4,DB!A:K,11,0),"")</f>
        <v/>
      </c>
      <c r="C4" s="18"/>
      <c r="D4" s="18"/>
      <c r="E4" s="18"/>
      <c r="F4" s="20"/>
      <c r="G4" s="21">
        <f t="shared" ca="1" si="0"/>
        <v>45933.497617476853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45933.497617476853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45933.497617476853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45933.497617476853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45933.497617476853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45933.497617476853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45933.497617476853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45933.497617476853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45933.497617476853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45933.497617476853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45933.497617476853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45933.497617476853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45933.497617476853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45933.497617476853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45933.497617476853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45933.497617476853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45933.497617476853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45933.497617476853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45933.497617476853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45933.497617476853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45933.497617476853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45933.497617476853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45933.497617476853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45933.497617476853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45933.497617476853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45933.497617476853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45933.497617476853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45933.497617476853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45933.497617476853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45933.497617476853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45933.497617476853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45933.497617476853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45933.497617476853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45933.497617476853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45933.497617476853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45933.497617476853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45933.497617476853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45933.497617476853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45933.497617476853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45933.497617476853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45933.497617476853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45933.497617476853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45933.497617476853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45933.497617476853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45933.497617476853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45933.497617476853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45933.497617476853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45933.497617476853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45933.497617476853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45933.497617476853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45933.497617476853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45933.497617476853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45933.497617476853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45933.497617476853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45933.497617476853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45933.497617476853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45933.497617476853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45933.497617476853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45933.497617476853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45933.497617476853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45933.497617476853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45933.497617476853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45933.497617476853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45933.497617476853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45933.497617476853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45933.497617476853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45933.497617476853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45933.497617476853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45933.497617476853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45933.497617476853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45933.497617476853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45933.497617476853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45933.497617476853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45933.497617476853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45933.497617476853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45933.497617476853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45933.497617476853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45933.497617476853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45933.497617476853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45933.497617476853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45933.497617476853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45933.497617476853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45933.497617476853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45933.497617476853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45933.497617476853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45933.497617476853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45933.497617476853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45933.497617476853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45933.497617476853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45933.497617476853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45933.497617476853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45933.497617476853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45933.497617476853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45933.497617476853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45933.497617476853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45933.497617476853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45933.497617476853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45933.497617476853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45933.497617476853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45933.497617476853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45933.497617476853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45933.497617476853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45933.497617476853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45933.497617476853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45933.497617476853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45933.497617476853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45933.497617476853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45933.497617476853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45933.497617476853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45933.497617476853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45933.497617476853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45933.497617476853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45933.497617476853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45933.497617476853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45933.497617476853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45933.497617476853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45933.497617476853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45933.497617476853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45933.497617476853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45933.497617476853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45933.497617476853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45933.497617476853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45933.497617476853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45933.497617476853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45933.497617476853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45933.497617476853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45933.497617476853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45933.497617476853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45933.497617476853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45933.497617476853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45933.497617476853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45933.497617476853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45933.497617476853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45933.497617476853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45933.497617476853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45933.497617476853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45933.497617476853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45933.497617476853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45933.497617476853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45933.497617476853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45933.497617476853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45933.497617476853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45933.497617476853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45933.497617476853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45933.497617476853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45933.497617476853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45933.497617476853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45933.497617476853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45933.497617476853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45933.497617476853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45933.497617476853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45933.497617476853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45933.497617476853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45933.497617476853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45933.497617476853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45933.497617476853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45933.497617476853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45933.497617476853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45933.497617476853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45933.497617476853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45933.497617476853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45933.497617476853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45933.497617476853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45933.497617476853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45933.497617476853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45933.497617476853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45933.497617476853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45933.497617476853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45933.497617476853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45933.497617476853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45933.497617476853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45933.497617476853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45933.497617476853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45933.497617476853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45933.497617476853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45933.497617476853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45933.497617476853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45933.497617476853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45933.497617476853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45933.497617476853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45933.497617476853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45933.497617476853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45933.497617476853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45933.497617476853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45933.497617476853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45933.497617476853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45933.497617476853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45933.497617476853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45933.497617476853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45933.497617476853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45933.497617476853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45933.497617476853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45933.497617476853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45933.497617476853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45933.497617476853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45933.497617476853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45933.497617476853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45933.497617476853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45933.497617476853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45933.497617476853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45933.497617476853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45933.497617476853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45933.497617476853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45933.497617476853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45933.497617476853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45933.497617476853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45933.497617476853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45933.497617476853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45933.497617476853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45933.497617476853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45933.497617476853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45933.497617476853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45933.497617476853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45933.497617476853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45933.497617476853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45933.497617476853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45933.497617476853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45933.497617476853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45933.497617476853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45933.497617476853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45933.497617476853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45933.497617476853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45933.497617476853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45933.497617476853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45933.497617476853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45933.497617476853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45933.497617476853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45933.497617476853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45933.497617476853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45933.497617476853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45933.497617476853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45933.497617476853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45933.497617476853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45933.497617476853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45933.497617476853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45933.497617476853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45933.497617476853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45933.497617476853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45933.497617476853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45933.497617476853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45933.497617476853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45933.497617476853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45933.497617476853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45933.497617476853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45933.497617476853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45933.497617476853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45933.497617476853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45933.497617476853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45933.497617476853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45933.497617476853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45933.497617476853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45933.497617476853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45933.497617476853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45933.497617476853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45933.497617476853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45933.497617476853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45933.497617476853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45933.497617476853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45933.497617476853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45933.497617476853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45933.497617476853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45933.497617476853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45933.497617476853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45933.497617476853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45933.497617476853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45933.497617476853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45933.497617476853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45933.497617476853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45933.497617476853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45933.497617476853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45933.497617476853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45933.497617476853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45933.497617476853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45933.497617476853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45933.497617476853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45933.497617476853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45933.497617476853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45933.497617476853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45933.497617476853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45933.497617476853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45933.497617476853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45933.497617476853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45933.497617476853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45933.497617476853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45933.497617476853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45933.497617476853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45933.497617476853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45933.497617476853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45933.497617476853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45933.497617476853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45933.497617476853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45933.497617476853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45933.497617476853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45933.497617476853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45933.497617476853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45933.497617476853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45933.497617476853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45933.497617476853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45933.497617476853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45933.497617476853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45933.497617476853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45933.497617476853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45933.497617476853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45933.497617476853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45933.497617476853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45933.497617476853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45933.497617476853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45933.497617476853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45933.497617476853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45933.497617476853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45933.497617476853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45933.497617476853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45933.497617476853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45933.497617476853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45933.497617476853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45933.497617476853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45933.497617476853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45933.497617476853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45933.497617476853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45933.497617476853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45933.497617476853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45933.497617476853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45933.497617476853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45933.497617476853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45933.497617476853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45933.497617476853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45933.497617476853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45933.497617476853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45933.497617476853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45933.497617476853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45933.497617476853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45933.497617476853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45933.497617476853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45933.497617476853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45933.497617476853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45933.497617476853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45933.497617476853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45933.497617476853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45933.497617476853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45933.497617476853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45933.497617476853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45933.497617476853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45933.497617476853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45933.497617476853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45933.497617476853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45933.497617476853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45933.497617476853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45933.497617476853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45933.497617476853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45933.497617476853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45933.497617476853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45933.497617476853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45933.497617476853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45933.497617476853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45933.497617476853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45933.497617476853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45933.497617476853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45933.497617476853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45933.497617476853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45933.497617476853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45933.497617476853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45933.497617476853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45933.497617476853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45933.497617476853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45933.497617476853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45933.497617476853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45933.497617476853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45933.497617476853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45933.497617476853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45933.497617476853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45933.497617476853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45933.497617476853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45933.497617476853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45933.497617476853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45933.497617476853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45933.497617476853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45933.497617476853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45933.497617476853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45933.497617476853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45933.497617476853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45933.497617476853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45933.497617476853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45933.497617476853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45933.497617476853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45933.497617476853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45933.497617476853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45933.497617476853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45933.497617476853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45933.497617476853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45933.497617476853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45933.497617476853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45933.497617476853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45933.497617476853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45933.497617476853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45933.497617476853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45933.497617476853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45933.497617476853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45933.497617476853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45933.497617476853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45933.497617476853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45933.497617476853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45933.497617476853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45933.497617476853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45933.497617476853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45933.497617476853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45933.497617476853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45933.497617476853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45933.497617476853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45933.497617476853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45933.497617476853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45933.497617476853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45933.497617476853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45933.497617476853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45933.497617476853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45933.497617476853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45933.497617476853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45933.497617476853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45933.497617476853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45933.497617476853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45933.497617476853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45933.497617476853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45933.497617476853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45933.497617476853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45933.497617476853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45933.497617476853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45933.497617476853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45933.497617476853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45933.497617476853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45933.497617476853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45933.497617476853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45933.497617476853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45933.497617476853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45933.497617476853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45933.497617476853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45933.497617476853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45933.497617476853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45933.497617476853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45933.497617476853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45933.497617476853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45933.497617476853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45933.497617476853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45933.497617476853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45933.497617476853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45933.497617476853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45933.497617476853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45933.497617476853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45933.497617476853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45933.497617476853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45933.497617476853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45933.497617476853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45933.497617476853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45933.497617476853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45933.497617476853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45933.497617476853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45933.497617476853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45933.497617476853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45933.497617476853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45933.497617476853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45933.497617476853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45933.497617476853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45933.497617476853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45933.497617476853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45933.497617476853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45933.497617476853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45933.497617476853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45933.497617476853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45933.497617476853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45933.497617476853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45933.497617476853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45933.497617476853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45933.497617476853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45933.497617476853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45933.497617476853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45933.497617476853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45933.497617476853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45933.497617476853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45933.497617476853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45933.497617476853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45933.497617476853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45933.497617476853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45933.497617476853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45933.497617476853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45933.497617476853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45933.497617476853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45933.497617476853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45933.497617476853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45933.497617476853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45933.497617476853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45933.497617476853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45933.497617476853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45933.497617476853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45933.497617476853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45933.497617476853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45933.497617476853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45933.497617476853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45933.497617476853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45933.497617476853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45933.497617476853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45933.497617476853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45933.497617476853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45933.497617476853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45933.497617476853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45933.497617476853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45933.497617476853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45933.497617476853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45933.497617476853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45933.497617476853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45933.497617476853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45933.497617476853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45933.497617476853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45933.497617476853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45933.497617476853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45933.497617476853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45933.497617476853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45933.497617476853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45933.497617476853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45933.497617476853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45933.497617476853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45933.497617476853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45933.497617476853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45933.497617476853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45933.497617476853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45933.497617476853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45933.497617476853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45933.497617476853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45933.497617476853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45933.497617476853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45933.497617476853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45933.497617476853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45933.497617476853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45933.497617476853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45933.497617476853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45933.497617476853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45933.497617476853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45933.497617476853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45933.497617476853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45933.497617476853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45933.497617476853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45933.497617476853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45933.497617476853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45933.497617476853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45933.497617476853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45933.497617476853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45933.497617476853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45933.497617476853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45933.497617476853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45933.497617476853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45933.497617476853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45933.497617476853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45933.497617476853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45933.497617476853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45933.497617476853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45933.497617476853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45933.497617476853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45933.497617476853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45933.497617476853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45933.497617476853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45933.497617476853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45933.497617476853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45933.497617476853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45933.497617476853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45933.497617476853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45933.497617476853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45933.497617476853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45933.497617476853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45933.497617476853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45933.497617476853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45933.497617476853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45933.497617476853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45933.497617476853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45933.497617476853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45933.497617476853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45933.497617476853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45933.497617476853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45933.497617476853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45933.497617476853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45933.497617476853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45933.497617476853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45933.497617476853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45933.497617476853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45933.497617476853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45933.497617476853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45933.497617476853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45933.497617476853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45933.497617476853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45933.497617476853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45933.497617476853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45933.497617476853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45933.497617476853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45933.497617476853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45933.497617476853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45933.497617476853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45933.497617476853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45933.497617476853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45933.497617476853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45933.497617476853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45933.497617476853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45933.497617476853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45933.497617476853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45933.497617476853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45933.497617476853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45933.497617476853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45933.497617476853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45933.497617476853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45933.497617476853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45933.497617476853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45933.497617476853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45933.497617476853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45933.497617476853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45933.497617476853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45933.497617476853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45933.497617476853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45933.497617476853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45933.497617476853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45933.497617476853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45933.497617476853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45933.497617476853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45933.497617476853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45933.497617476853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45933.497617476853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45933.497617476853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45933.497617476853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45933.497617476853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45933.497617476853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45933.497617476853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45933.497617476853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45933.497617476853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45933.497617476853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45933.497617476853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45933.497617476853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45933.497617476853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45933.497617476853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45933.497617476853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45933.497617476853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45933.497617476853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45933.497617476853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45933.497617476853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45933.497617476853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45933.497617476853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45933.497617476853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45933.497617476853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45933.497617476853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45933.497617476853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45933.497617476853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45933.497617476853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45933.497617476853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45933.497617476853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45933.497617476853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45933.497617476853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45933.497617476853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45933.497617476853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45933.497617476853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45933.497617476853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45933.497617476853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45933.497617476853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45933.497617476853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45933.497617476853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45933.497617476853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45933.497617476853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45933.497617476853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45933.497617476853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45933.497617476853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45933.497617476853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45933.497617476853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45933.497617476853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45933.497617476853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45933.497617476853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45933.497617476853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45933.497617476853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45933.497617476853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45933.497617476853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45933.497617476853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45933.497617476853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45933.497617476853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45933.497617476853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45933.497617476853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45933.497617476853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45933.497617476853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45933.497617476853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45933.497617476853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45933.497617476853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45933.497617476853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45933.497617476853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45933.497617476853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45933.497617476853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45933.497617476853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45933.497617476853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45933.497617476853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45933.497617476853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45933.497617476853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45933.497617476853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45933.497617476853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45933.497617476853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45933.497617476853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45933.497617476853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45933.497617476853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45933.497617476853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45933.497617476853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45933.497617476853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45933.497617476853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45933.497617476853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45933.497617476853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45933.497617476853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45933.497617476853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45933.497617476853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45933.497617476853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45933.497617476853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45933.497617476853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45933.497617476853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45933.497617476853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45933.497617476853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45933.497617476853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45933.497617476853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45933.497617476853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45933.497617476853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45933.497617476853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45933.497617476853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45933.497617476853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45933.497617476853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45933.497617476853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45933.497617476853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45933.497617476853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45933.497617476853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45933.497617476853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45933.497617476853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45933.497617476853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45933.497617476853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45933.497617476853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45933.497617476853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45933.497617476853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45933.497617476853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45933.497617476853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45933.497617476853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45933.497617476853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45933.497617476853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45933.497617476853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45933.497617476853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45933.497617476853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45933.497617476853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45933.497617476853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45933.497617476853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45933.497617476853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45933.497617476853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45933.497617476853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45933.497617476853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45933.497617476853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45933.497617476853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45933.497617476853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45933.497617476853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45933.497617476853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45933.497617476853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45933.497617476853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45933.497617476853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45933.497617476853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45933.497617476853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45933.497617476853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45933.497617476853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45933.497617476853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45933.497617476853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45933.497617476853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45933.497617476853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45933.497617476853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45933.497617476853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45933.497617476853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45933.497617476853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45933.497617476853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45933.497617476853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45933.497617476853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45933.497617476853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45933.497617476853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45933.497617476853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45933.497617476853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45933.497617476853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45933.497617476853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45933.497617476853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45933.497617476853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45933.497617476853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45933.497617476853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45933.497617476853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45933.497617476853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45933.497617476853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45933.497617476853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45933.497617476853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45933.497617476853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45933.497617476853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45933.497617476853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45933.497617476853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45933.497617476853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45933.497617476853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45933.497617476853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45933.497617476853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45933.497617476853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45933.497617476853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45933.497617476853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45933.497617476853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45933.497617476853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45933.497617476853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45933.497617476853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45933.497617476853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45933.497617476853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45933.497617476853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45933.497617476853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45933.497617476853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45933.497617476853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45933.497617476853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45933.497617476853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45933.497617476853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45933.497617476853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45933.497617476853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45933.497617476853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45933.497617476853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45933.497617476853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45933.497617476853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45933.497617476853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45933.497617476853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45933.497617476853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45933.497617476853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45933.497617476853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45933.497617476853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45933.497617476853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45933.497617476853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45933.497617476853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45933.497617476853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45933.497617476853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45933.497617476853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45933.497617476853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45933.497617476853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45933.497617476853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45933.497617476853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45933.497617476853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45933.497617476853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45933.497617476853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45933.497617476853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45933.497617476853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45933.497617476853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45933.497617476853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45933.497617476853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45933.497617476853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45933.497617476853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45933.497617476853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45933.497617476853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45933.497617476853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45933.497617476853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45933.497617476853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45933.497617476853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45933.497617476853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45933.497617476853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45933.497617476853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45933.497617476853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45933.497617476853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45933.497617476853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45933.497617476853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45933.497617476853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45933.497617476853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45933.497617476853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45933.497617476853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45933.497617476853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45933.497617476853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45933.497617476853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45933.497617476853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45933.497617476853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45933.497617476853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45933.497617476853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45933.497617476853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45933.497617476853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45933.497617476853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45933.497617476853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45933.497617476853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45933.497617476853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45933.497617476853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45933.497617476853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45933.497617476853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45933.497617476853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45933.497617476853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45933.497617476853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45933.497617476853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45933.497617476853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45933.497617476853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45933.497617476853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45933.497617476853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45933.497617476853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45933.497617476853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45933.497617476853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45933.497617476853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45933.497617476853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45933.497617476853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45933.497617476853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45933.497617476853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45933.497617476853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45933.497617476853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45933.497617476853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45933.497617476853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45933.497617476853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45933.497617476853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45933.497617476853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45933.497617476853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45933.497617476853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45933.497617476853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45933.497617476853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45933.497617476853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45933.497617476853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45933.497617476853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45933.497617476853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45933.497617476853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45933.497617476853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45933.497617476853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45933.497617476853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45933.497617476853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45933.497617476853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45933.497617476853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45933.497617476853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45933.497617476853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45933.497617476853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45933.497617476853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45933.497617476853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45933.497617476853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45933.497617476853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45933.497617476853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45933.497617476853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45933.497617476853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45933.497617476853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45933.497617476853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45933.497617476853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45933.497617476853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45933.497617476853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45933.497617476853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45933.497617476853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45933.497617476853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45933.497617476853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45933.497617476853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45933.497617476853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45933.497617476853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45933.497617476853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45933.497617476853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45933.497617476853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45933.497617476853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45933.497617476853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45933.497617476853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45933.497617476853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45933.497617476853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45933.497617476853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45933.497617476853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45933.497617476853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45933.497617476853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45933.497617476853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45933.497617476853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45933.497617476853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45933.497617476853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45933.497617476853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45933.497617476853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45933.497617476853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45933.497617476853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45933.497617476853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45933.497617476853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45933.497617476853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45933.497617476853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45933.497617476853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45933.497617476853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45933.497617476853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45933.497617476853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45933.497617476853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45933.497617476853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45933.497617476853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45933.497617476853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45933.497617476853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45933.497617476853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45933.497617476853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45933.497617476853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45933.497617476853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45933.497617476853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45933.497617476853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45933.497617476853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45933.497617476853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45933.497617476853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45933.497617476853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45933.497617476853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45933.497617476853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45933.497617476853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45933.497617476853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45933.497617476853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45933.497617476853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45933.497617476853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45933.497617476853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45933.497617476853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45933.497617476853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45933.497617476853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45933.497617476853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45933.497617476853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45933.497617476853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45933.497617476853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45933.497617476853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45933.497617476853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45933.497617476853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45933.497617476853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45933.497617476853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45933.497617476853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45933.497617476853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45933.497617476853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45933.497617476853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45933.497617476853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45933.497617476853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45933.497617476853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45933.497617476853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45933.497617476853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45933.497617476853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45933.497617476853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45933.497617476853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45933.497617476853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45933.497617476853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45933.497617476853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45933.497617476853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45933.497617476853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45933.497617476853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45933.497617476853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45933.497617476853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45933.497617476853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45933.497617476853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45933.497617476853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45933.497617476853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45933.497617476853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45933.497617476853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45933.497617476853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45933.497617476853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45933.497617476853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45933.497617476853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45933.497617476853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45933.497617476853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45933.497617476853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45933.497617476853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45933.497617476853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45933.497617476853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45933.497617476853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45933.497617476853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45933.497617476853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45933.497617476853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45933.497617476853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45933.497617476853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45933.497617476853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45933.497617476853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45933.497617476853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45933.497617476853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45933.497617476853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45933.497617476853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45933.497617476853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45933.497617476853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45933.497617476853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45933.497617476853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45933.497617476853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45933.497617476853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45933.497617476853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45933.497617476853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45933.497617476853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45933.497617476853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45933.497617476853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45933.497617476853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45933.497617476853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45933.497617476853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45933.497617476853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45933.497617476853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45933.497617476853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45933.497617476853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45933.497617476853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45933.497617476853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45933.497617476853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45933.497617476853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45933.497617476853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45933.497617476853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45933.497617476853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45933.497617476853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45933.497617476853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45933.497617476853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45933.497617476853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45933.497617476853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45933.497617476853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45933.497617476853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45933.497617476853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45933.497617476853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45933.497617476853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45933.497617476853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45933.497617476853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45933.497617476853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45933.497617476853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45933.497617476853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45933.497617476853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45933.497617476853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45933.497617476853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45933.497617476853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45933.497617476853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45933.497617476853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45933.497617476853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45933.497617476853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45933.497617476853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45933.497617476853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45933.497617476853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45933.497617476853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45933.497617476853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45933.497617476853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45933.497617476853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45933.497617476853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45933.497617476853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45933.497617476853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45933.497617476853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45933.497617476853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45933.497617476853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45933.497617476853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45933.497617476853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45933.497617476853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45933.497617476853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45933.497617476853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45933.497617476853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45933.497617476853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45933.497617476853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45933.497617476853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45933.497617476853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45933.497617476853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45933.497617476853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45933.497617476853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45933.497617476853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45933.497617476853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45933.497617476853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45933.497617476853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45933.497617476853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45933.497617476853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45933.497617476853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45933.497617476853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45933.497617476853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45933.497617476853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45933.497617476853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45933.497617476853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45933.497617476853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45933.497617476853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45933.497617476853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45933.497617476853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45933.497617476853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45933.497617476853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45933.497617476853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45933.497617476853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45933.497617476853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45933.497617476853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45933.497617476853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45933.497617476853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45933.497617476853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45933.497617476853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45933.497617476853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45933.497617476853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45933.497617476853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45933.497617476853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45933.497617476853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45933.497617476853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45933.497617476853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45933.497617476853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45933.497617476853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45933.497617476853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45933.497617476853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45933.497617476853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45933.497617476853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45933.497617476853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45933.497617476853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45933.497617476853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45933.497617476853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45933.497617476853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45933.497617476853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45933.497617476853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45933.497617476853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45933.497617476853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45933.497617476853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45933.497617476853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45933.497617476853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45933.497617476853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45933.497617476853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45933.497617476853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45933.497617476853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45933.497617476853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45933.497617476853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45933.497617476853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45933.497617476853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45933.497617476853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45933.497617476853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45933.497617476853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45933.497617476853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45933.497617476853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45933.497617476853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45933.497617476853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45933.497617476853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45933.497617476853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45933.497617476853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45933.497617476853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45933.497617476853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45933.497617476853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45933.497617476853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45933.497617476853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45933.497617476853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45933.497617476853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45933.497617476853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45933.497617476853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45933.497617476853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45933.497617476853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45933.497617476853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45933.497617476853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45933.497617476853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45933.497617476853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45933.497617476853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45933.497617476853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45933.497617476853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45933.497617476853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45933.497617476853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45933.497617476853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45933.497617476853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45933.497617476853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45933.497617476853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45933.497617476853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45933.497617476853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45933.497617476853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45933.497617476853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45933.497617476853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45933.497617476853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45933.497617476853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45933.497617476853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45933.497617476853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45933.497617476853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45933.497617476853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45933.497617476853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45933.497617476853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45933.497617476853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45933.497617476853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45933.497617476853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45933.497617476853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230.01689988425642</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2.6073396990759647</v>
      </c>
      <c r="H3" s="113">
        <v>45930.847372685188</v>
      </c>
      <c r="I3" s="110" t="str">
        <f>IFERROR(VLOOKUP(D3,DB!A:F,6,0),"")</f>
        <v>SCECO</v>
      </c>
      <c r="J3" s="110" t="str">
        <f>IFERROR(VLOOKUP(D3,DB!A:G,7,0),"")</f>
        <v>In progress</v>
      </c>
      <c r="K3" s="115" t="s">
        <v>39058</v>
      </c>
      <c r="L3" s="107" t="str">
        <f>IFERROR(VLOOKUP(D3,DB!A:I,9,0),"")</f>
        <v>Latis</v>
      </c>
    </row>
    <row r="4" spans="1:16" ht="29.25" customHeight="1">
      <c r="A4" s="110" t="s">
        <v>39059</v>
      </c>
      <c r="B4" s="110" t="str">
        <f>IFERROR(VLOOKUP(D4,DB!A:K,11,0),"")</f>
        <v>R4</v>
      </c>
      <c r="C4" s="111">
        <v>1</v>
      </c>
      <c r="D4" s="107" t="s">
        <v>39060</v>
      </c>
      <c r="E4" s="112" t="s">
        <v>38964</v>
      </c>
      <c r="F4" s="113">
        <v>45933.049016203702</v>
      </c>
      <c r="G4" s="114">
        <f ca="1">IFERROR(NOW()-F4,"")</f>
        <v>0.44860127315041609</v>
      </c>
      <c r="H4" s="113">
        <v>45932.794976851852</v>
      </c>
      <c r="I4" s="110" t="str">
        <f>IFERROR(VLOOKUP(D4,DB!A:F,6,0),"")</f>
        <v>SCECO</v>
      </c>
      <c r="J4" s="110" t="str">
        <f>IFERROR(VLOOKUP(D4,DB!A:G,7,0),"")</f>
        <v>Vandalized+Vandalized</v>
      </c>
      <c r="K4" s="115" t="s">
        <v>39061</v>
      </c>
      <c r="L4" s="107" t="str">
        <f>IFERROR(VLOOKUP(D4,DB!A:I,9,0),"")</f>
        <v>Latis</v>
      </c>
    </row>
    <row r="5" spans="1:16" ht="15" customHeight="1">
      <c r="A5" s="110" t="s">
        <v>39062</v>
      </c>
      <c r="B5" s="110" t="str">
        <f>IFERROR(VLOOKUP(D5,DB!A:K,11,0),"")</f>
        <v>R4</v>
      </c>
      <c r="C5" s="111">
        <v>2</v>
      </c>
      <c r="D5" s="107" t="s">
        <v>35218</v>
      </c>
      <c r="E5" s="112" t="s">
        <v>38964</v>
      </c>
      <c r="F5" s="113">
        <v>45933.444212962961</v>
      </c>
      <c r="G5" s="114">
        <f ca="1">IFERROR(NOW()-F5,"")</f>
        <v>5.3404513892019168E-2</v>
      </c>
      <c r="H5" s="113">
        <v>45933.460104166668</v>
      </c>
      <c r="I5" s="110" t="str">
        <f>IFERROR(VLOOKUP(D5,DB!A:F,6,0),"")</f>
        <v>Generator-SG</v>
      </c>
      <c r="J5" s="110" t="str">
        <f>IFERROR(VLOOKUP(D5,DB!A:G,7,0),"")</f>
        <v>Dead</v>
      </c>
      <c r="K5" s="115" t="s">
        <v>39063</v>
      </c>
      <c r="L5" s="107" t="str">
        <f>IFERROR(VLOOKUP(D5,DB!A:I,9,0),"")</f>
        <v>Latis</v>
      </c>
    </row>
    <row r="6" spans="1:16" ht="15" customHeight="1">
      <c r="A6" s="110" t="s">
        <v>39064</v>
      </c>
      <c r="B6" s="110" t="str">
        <f>IFERROR(VLOOKUP(D6,DB!A:K,11,0),"")</f>
        <v>R4</v>
      </c>
      <c r="C6" s="111">
        <v>1</v>
      </c>
      <c r="D6" s="107" t="s">
        <v>25920</v>
      </c>
      <c r="E6" s="112" t="s">
        <v>38964</v>
      </c>
      <c r="F6" s="113">
        <v>45933.468229166669</v>
      </c>
      <c r="G6" s="114">
        <f ca="1">IFERROR(NOW()-F6,"")</f>
        <v>2.9388310184003785E-2</v>
      </c>
      <c r="H6" s="113">
        <v>45933.462314814817</v>
      </c>
      <c r="I6" s="110" t="str">
        <f>IFERROR(VLOOKUP(D6,DB!A:F,6,0),"")</f>
        <v>SCECO</v>
      </c>
      <c r="J6" s="110" t="str">
        <f>IFERROR(VLOOKUP(D6,DB!A:G,7,0),"")</f>
        <v>Dead</v>
      </c>
      <c r="K6" s="115" t="s">
        <v>39065</v>
      </c>
      <c r="L6" s="107" t="str">
        <f>IFERROR(VLOOKUP(D6,DB!A:I,9,0),"")</f>
        <v>Latis</v>
      </c>
    </row>
    <row r="7" spans="1:16" ht="15" customHeight="1">
      <c r="A7" s="110" t="s">
        <v>39066</v>
      </c>
      <c r="B7" s="110" t="str">
        <f>IFERROR(VLOOKUP(D7,DB!A:K,11,0),"")</f>
        <v>R4</v>
      </c>
      <c r="C7" s="111">
        <v>1</v>
      </c>
      <c r="D7" s="107" t="s">
        <v>23539</v>
      </c>
      <c r="E7" s="112" t="s">
        <v>38964</v>
      </c>
      <c r="F7" s="113">
        <v>45933.486458333333</v>
      </c>
      <c r="G7" s="114">
        <f ca="1">IFERROR(NOW()-F7,"")</f>
        <v>1.1159143519762438E-2</v>
      </c>
      <c r="H7" s="113">
        <v>45933.474756944444</v>
      </c>
      <c r="I7" s="110" t="str">
        <f>IFERROR(VLOOKUP(D7,DB!A:F,6,0),"")</f>
        <v>SCECO</v>
      </c>
      <c r="J7" s="110" t="str">
        <f>IFERROR(VLOOKUP(D7,DB!A:G,7,0),"")</f>
        <v>In progress+Dead</v>
      </c>
      <c r="K7" s="115" t="s">
        <v>39065</v>
      </c>
      <c r="L7" s="107" t="str">
        <f>IFERROR(VLOOKUP(D7,DB!A:I,9,0),"")</f>
        <v>Latis</v>
      </c>
    </row>
    <row r="8" spans="1:16" ht="15" customHeight="1">
      <c r="A8" s="110"/>
      <c r="B8" s="110" t="str">
        <f>IFERROR(VLOOKUP(D8,DB!A:K,11,0),"")</f>
        <v/>
      </c>
      <c r="C8" s="111"/>
      <c r="D8" s="107"/>
      <c r="E8" s="112"/>
      <c r="F8" s="113"/>
      <c r="G8" s="114">
        <f ca="1">IFERROR(NOW()-F8,"")</f>
        <v>45933.497617476853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45933.497617476853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45933.497617476853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45933.497617476853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45933.497617476853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45933.497617476853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45933.497617476853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45933.497617476853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45933.497617476853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45933.497617476853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45933.497617476853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45933.497617476853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45933.497617476853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45933.497617476853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45933.497617476853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45933.497617476853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45933.497617476853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45933.497617476853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45933.497617476853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45933.497617476853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45933.497617476853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45933.497617476853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45933.497617476853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45933.497617476853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45933.497617476853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45933.497617476853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45933.497617476853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45933.497617476853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45933.497617476853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45933.497617476853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45933.497617476853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45933.497617476853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45933.497617476853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45933.497617476853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45933.497617476853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45933.497617476853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45933.497617476853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45933.497617476853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45933.497617476853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45933.497617476853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45933.497617476853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45933.497617476853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45933.497617476853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45933.497617476853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45933.497617476853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45933.497617476853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45933.497617476853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45933.497617476853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45933.497617476853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45933.497617476853</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E33" sqref="E3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41.6655572916643</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7.3087401620359742</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6.2559606485592667E-2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45933.497617476853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45933.497617476853</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45933.497617476853</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45933.497617476853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45933.497617476853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45933.497617476853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45933.497617476853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45933.497617476853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45933.497617476853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45933.497617476853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45933.497617476853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45933.497617476853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45933.497617476853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45933.497617476853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45933.497617476853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45933.497617476853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45933.497617476853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45933.497617476853</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45933.497617476853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45933.497617476853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45933.497617476853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45933.497617476853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45933.497617476853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45933.497617476853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45933.497617476853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45933.497617476853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45933.497617476853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45933.497617476853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45933.497617476853</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45933.497617476853</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45933.497617476853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45933.497617476853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45933.497617476853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45933.497617476853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45933.497617476853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45933.497617476853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45933.497617476853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45933.497617476853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45933.497617476853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45933.497617476853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45933.497617476853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45933.497617476853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45933.497617476853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45933.497617476853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45933.497617476853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45933.497617476853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45933.497617476853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45933.497617476853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45933.497617476853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45933.497617476853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45933.497617476853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45933.497617476853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45933.497617476853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45933.497617476853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45933.497617476853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45933.497617476853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45933.497617476853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45933.497617476853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45933.497617476853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45933.497617476853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45933.497617476853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45933.497617476853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45933.497617476853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45933.497617476853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45933.497617476853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45933.497617476853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45933.497617476853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45933.497617476853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45933.497617476853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45933.497617476853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45933.497617476853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45933.497617476853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45933.497617476853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45933.497617476853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45933.497617476853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45933.497617476853</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45933.497617476853</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45933.497617476853</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45933.497617476853</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45933.497617476853</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45933.497617476853</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45933.497617476853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45933.497617476853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45933.497617476853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45933.497617476853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45933.497617476853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45933.497617476853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45933.497617476853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45933.497617476853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45933.497617476853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45933.497617476853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45933.497617476853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45933.497617476853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45933.497617476853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45933.497617476853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45933.497617476853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45933.497617476853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45933.497617476853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45933.497617476853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45933.497617476853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45933.497617476853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45933.497617476853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45933.497617476853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45933.497617476853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45933.497617476853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45933.497617476853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45933.497617476853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45933.497617476853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45933.497617476853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45933.497617476853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45933.497617476853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45933.497617476853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45933.497617476853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45933.497617476853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45933.497617476853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45933.497617476853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45933.497617476853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45933.497617476853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45933.497617476853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45933.497617476853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45933.497617476853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45933.497617476853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45933.497617476853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45933.497617476853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45933.497617476853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45933.497617476853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45933.497617476853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45933.497617476853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45933.497617476853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45933.497617476853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45933.497617476853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45933.497617476853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45933.497617476853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45933.497617476853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45933.497617476853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45933.497617476853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45933.497617476853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45933.497617476853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45933.497617476853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45933.497617476853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45933.497617476853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45933.497617476853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45933.497617476853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45933.497617476853</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45933.497617476853</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45933.497617476853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45933.497617476853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45933.497617476853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45933.497617476853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45933.497617476853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45933.497617476853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45933.497617476853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45933.497617476853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45933.497617476853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45933.497617476853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45933.497617476853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45933.497617476853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45933.497617476853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45933.497617476853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45933.497617476853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45933.497617476853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45933.497617476853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45933.497617476853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45933.497617476853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45933.497617476853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45933.497617476853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45933.497617476853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45933.497617476853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45933.497617476853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45933.497617476853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45933.497617476853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45933.497617476853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45933.497617476853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45933.497617476853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45933.497617476853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45933.497617476853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45933.497617476853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45933.497617476853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45933.497617476853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45933.497617476853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45933.497617476853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45933.497617476853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45933.497617476853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45933.497617476853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45933.497617476853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45933.497617476853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45933.497617476853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45933.497617476853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45933.497617476853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45933.497617476853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45933.497617476853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45933.497617476853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45933.497617476853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45933.497617476853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45933.497617476853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45933.497617476853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45933.497617476853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45933.497617476853</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45933.497617476853</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row r="1393"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workbookViewId="0">
      <selection activeCell="I12" sqref="I12"/>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45929.14371527778</v>
      </c>
      <c r="G2" s="139">
        <f ca="1">IFERROR(NOW()-F2,"-")</f>
        <v>4.3539021990727633</v>
      </c>
      <c r="H2" s="137">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6.7247702546301298</v>
      </c>
      <c r="H3" s="137">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0.67897164351597894</v>
      </c>
      <c r="H4" s="138">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39074</v>
      </c>
      <c r="F5" s="140">
        <v>45933.122523148151</v>
      </c>
      <c r="G5" s="139">
        <f ca="1">IFERROR(NOW()-F5,"-")</f>
        <v>0.37509432870137971</v>
      </c>
      <c r="H5" s="140">
        <v>45933.215115740742</v>
      </c>
      <c r="I5" s="137" t="str">
        <f>IFERROR(VLOOKUP(D5,DB!A:F,6,0),"")</f>
        <v>SCECO</v>
      </c>
      <c r="J5" s="137" t="str">
        <f>IFERROR(VLOOKUP(D5,DB!A:G,7,0),"")</f>
        <v>Weak</v>
      </c>
      <c r="K5" s="137" t="s">
        <v>39079</v>
      </c>
      <c r="L5" s="137" t="str">
        <f>IFERROR(VLOOKUP(D5,DB!A:I,9,0),"")</f>
        <v>Latis</v>
      </c>
    </row>
    <row r="6" spans="1:16383" ht="31.5" customHeight="1">
      <c r="A6" s="121"/>
      <c r="B6" s="137" t="str">
        <f>IFERROR(VLOOKUP(D6,DB!A:K,11,0),"")</f>
        <v/>
      </c>
      <c r="C6" s="137"/>
      <c r="D6" s="137"/>
      <c r="E6" s="137"/>
      <c r="F6" s="137"/>
      <c r="G6" s="137">
        <f ca="1">IFERROR(NOW()-F6,"-")</f>
        <v>45933.497617476853</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45933.497617476853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45933.497617476853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45933.497617476853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45933.497617476853</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45933.497617476853</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45933.497617476853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45933.497617476853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45933.497617476853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45933.497617476853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45933.497617476853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45933.497617476853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45933.497617476853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45933.497617476853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45933.497617476853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45933.497617476853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45933.497617476853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45933.497617476853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45933.497617476853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45933.497617476853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45933.497617476853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45933.497617476853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45933.497617476853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45933.497617476853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45933.497617476853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45933.497617476853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45933.497617476853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45933.497617476853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45933.497617476853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45933.497617476853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45933.497617476853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45933.497617476853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45933.497617476853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45933.497617476853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45933.497617476853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45933.497617476853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45933.497617476853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45933.497617476853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45933.497617476853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45933.497617476853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45933.497617476853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45933.497617476853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45933.497617476853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45933.497617476853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45933.497617476853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45933.497617476853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45933.497617476853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45933.497617476853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45933.497617476853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45933.497617476853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45933.497617476853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45933.497617476853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45933.497617476853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45933.497617476853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45933.497617476853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45933.497617476853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45933.497617476853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45933.497617476853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45933.497617476853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45933.497617476853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45933.497617476853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45933.497617476853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45933.497617476853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45933.497617476853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45933.497617476853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45933.497617476853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45933.497617476853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45933.497617476853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45933.497617476853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45933.497617476853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45933.497617476853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45933.497617476853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45933.497617476853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45933.497617476853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45933.497617476853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45933.497617476853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45933.497617476853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45933.497617476853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45933.497617476853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45933.497617476853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45933.497617476853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45933.497617476853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45933.497617476853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45933.497617476853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45933.497617476853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45933.497617476853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45933.497617476853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45933.497617476853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45933.497617476853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45933.497617476853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45933.497617476853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45933.497617476853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45933.497617476853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45933.497617476853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45933.497617476853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45933.497617476853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45933.497617476853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45933.497617476853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45933.497617476853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45933.497617476853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45933.497617476853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45933.497617476853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45933.497617476853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45933.497617476853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45933.497617476853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45933.497617476853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45933.497617476853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45933.497617476853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45933.497617476853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45933.497617476853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45933.497617476853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45933.497617476853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45933.497617476853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45933.497617476853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45933.497617476853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45933.497617476853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45933.497617476853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45933.497617476853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45933.497617476853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45933.497617476853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45933.497617476853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45933.497617476853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45933.497617476853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45933.497617476853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45933.497617476853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45933.497617476853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45933.497617476853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45933.497617476853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45933.497617476853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45933.497617476853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45933.497617476853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45933.497617476853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45933.497617476853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45933.497617476853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45933.497617476853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45933.497617476853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45933.497617476853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45933.497617476853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45933.497617476853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45933.497617476853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45933.497617476853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45933.497617476853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45933.497617476853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45933.497617476853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45933.497617476853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45933.497617476853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45933.497617476853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45933.497617476853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45933.497617476853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45933.497617476853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45933.497617476853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45933.497617476853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45933.497617476853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45933.497617476853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45933.497617476853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45933.497617476853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45933.497617476853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45933.497617476853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45933.497617476853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45933.497617476853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45933.497617476853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45933.497617476853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45933.497617476853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45933.497617476853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45933.497617476853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45933.497617476853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45933.497617476853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45933.497617476853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45933.497617476853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45933.497617476853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45933.497617476853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45933.497617476853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45933.497617476853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45933.497617476853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45933.497617476853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45933.497617476853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45933.497617476853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45933.497617476853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45933.497617476853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45933.497617476853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45933.497617476853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45933.497617476853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45933.497617476853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45933.497617476853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45933.497617476853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45933.497617476853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45933.497617476853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45933.497617476853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45933.497617476853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45933.497617476853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45933.497617476853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45933.497617476853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45933.497617476853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45933.497617476853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45933.497617476853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45933.497617476853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45933.497617476853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45933.497617476853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45933.497617476853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45933.497617476853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45933.497617476853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45933.497617476853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45933.497617476853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45933.497617476853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45933.497617476853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45933.497617476853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45933.497617476853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45933.497617476853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45933.497617476853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45933.497617476853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45933.497617476853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45933.497617476853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45933.497617476853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45933.497617476853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45933.497617476853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45933.497617476853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45933.497617476853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45933.497617476853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45933.497617476853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45933.497617476853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45933.497617476853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45933.497617476853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45933.497617476853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45933.497617476853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45933.497617476853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45933.497617476853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45933.497617476853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45933.497617476853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45933.497617476853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45933.497617476853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45933.497617476853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45933.497617476853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45933.497617476853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45933.497617476853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45933.497617476853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45933.497617476853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45933.497617476853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45933.497617476853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45933.497617476853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45933.497617476853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45933.497617476853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45933.497617476853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45933.497617476853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45933.497617476853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45933.497617476853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45933.497617476853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45933.497617476853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45933.497617476853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45933.497617476853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45933.497617476853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45933.497617476853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45933.497617476853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45933.497617476853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45933.497617476853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45933.497617476853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45933.497617476853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45933.497617476853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45933.497617476853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45933.497617476853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45933.497617476853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45933.497617476853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45933.497617476853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45933.497617476853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45933.497617476853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45933.497617476853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45933.497617476853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45933.497617476853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45933.497617476853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45933.497617476853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45933.497617476853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45933.497617476853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45933.497617476853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45933.497617476853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45933.497617476853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45933.497617476853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45933.497617476853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45933.497617476853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45933.497617476853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45933.497617476853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45933.497617476853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45933.497617476853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45933.497617476853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45933.497617476853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45933.497617476853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45933.497617476853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45933.497617476853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45933.497617476853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45933.497617476853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45933.497617476853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45933.497617476853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45933.497617476853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45933.497617476853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45933.497617476853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45933.497617476853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45933.497617476853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45933.497617476853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45933.497617476853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45933.497617476853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45933.497617476853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45933.497617476853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45933.497617476853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45933.497617476853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45933.497617476853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45933.497617476853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45933.497617476853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45933.497617476853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45933.497617476853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45933.497617476853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45933.497617476853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45933.497617476853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45933.497617476853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45933.497617476853</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2025-10-03T08:58:38Z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