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794" documentId="13_ncr:1_{F6CB121F-512D-4AA6-A0C1-0FB36C537598}" xr6:coauthVersionLast="47" xr6:coauthVersionMax="47" xr10:uidLastSave="{22270652-595C-4C9A-BDD7-7A0FC90AF213}"/>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4" l="1"/>
  <c r="J6" i="4"/>
  <c r="I6" i="4"/>
  <c r="G6" i="4"/>
  <c r="B6" i="4"/>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366" i="2"/>
  <c r="G366" i="2"/>
  <c r="I366" i="2"/>
  <c r="J366" i="2"/>
  <c r="L366" i="2"/>
  <c r="B367" i="2"/>
  <c r="G367" i="2"/>
  <c r="I367" i="2"/>
  <c r="J367" i="2"/>
  <c r="L367" i="2"/>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G13" i="3"/>
  <c r="G14" i="3"/>
  <c r="G15" i="3"/>
  <c r="G16" i="3"/>
  <c r="I3" i="4"/>
  <c r="J3" i="4"/>
  <c r="I3" i="6"/>
  <c r="I4" i="6"/>
  <c r="L13" i="3"/>
  <c r="J13" i="3"/>
  <c r="I13" i="3"/>
  <c r="B13" i="3"/>
  <c r="B5" i="6"/>
  <c r="G5" i="6"/>
  <c r="I5" i="6"/>
  <c r="J5" i="6"/>
  <c r="L5" i="6"/>
  <c r="B6" i="6"/>
  <c r="G6" i="6"/>
  <c r="I6" i="6"/>
  <c r="J6" i="6"/>
  <c r="L6" i="6"/>
  <c r="B7" i="6"/>
  <c r="G7" i="6"/>
  <c r="I7" i="6"/>
  <c r="J7" i="6"/>
  <c r="L7" i="6"/>
  <c r="B8" i="6"/>
  <c r="G8" i="6"/>
  <c r="I8" i="6"/>
  <c r="J8" i="6"/>
  <c r="L8" i="6"/>
  <c r="B9" i="6"/>
  <c r="G9" i="6"/>
  <c r="I9" i="6"/>
  <c r="J9" i="6"/>
  <c r="L9" i="6"/>
  <c r="L3" i="6"/>
  <c r="L4" i="6"/>
  <c r="L2" i="6"/>
  <c r="J4" i="6"/>
  <c r="J3" i="6"/>
  <c r="J2" i="6"/>
  <c r="I2" i="6"/>
  <c r="G4" i="6"/>
  <c r="G3" i="6"/>
  <c r="G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3" i="1"/>
  <c r="I3" i="1"/>
  <c r="J3" i="1"/>
  <c r="L3" i="1"/>
  <c r="L2" i="5"/>
  <c r="B2" i="4"/>
  <c r="G2" i="4"/>
  <c r="I2" i="4"/>
  <c r="J2" i="4"/>
  <c r="L2" i="4"/>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alcChain>
</file>

<file path=xl/sharedStrings.xml><?xml version="1.0" encoding="utf-8"?>
<sst xmlns="http://schemas.openxmlformats.org/spreadsheetml/2006/main" count="178602" uniqueCount="39085">
  <si>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</si>
  <si>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</si>
  <si>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</si>
  <si>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</si>
  <si>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</si>
  <si>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</si>
  <si>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</si>
  <si>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</si>
  <si>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</si>
  <si>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</si>
  <si>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</si>
  <si>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</si>
  <si>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</si>
  <si>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</si>
  <si>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</si>
  <si>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</si>
  <si>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</si>
  <si>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</si>
  <si>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</si>
  <si>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</si>
  <si>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</si>
  <si>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</si>
  <si>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</si>
  <si>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</si>
  <si>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</si>
  <si>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</si>
  <si>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</si>
  <si>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</si>
  <si>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</si>
  <si>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</si>
  <si>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</si>
  <si>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</si>
  <si>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</si>
  <si>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</si>
  <si>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</si>
  <si>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</si>
  <si>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</si>
  <si>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</si>
  <si>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</si>
  <si>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</si>
  <si>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</si>
  <si>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</si>
  <si>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</si>
  <si>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</si>
  <si>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</si>
  <si>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</si>
  <si>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</si>
  <si>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</si>
  <si>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</si>
  <si>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</si>
  <si>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</si>
  <si>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</si>
  <si>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</si>
  <si>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</si>
  <si>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</si>
  <si>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</si>
  <si>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</si>
  <si>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</si>
  <si>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</si>
  <si>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</si>
  <si>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</si>
  <si>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</si>
  <si>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</si>
  <si>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</si>
  <si>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</si>
  <si>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</si>
  <si>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</si>
  <si>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</si>
  <si>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</si>
  <si>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</si>
  <si>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</si>
  <si>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</si>
  <si>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</si>
  <si>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</si>
  <si>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</si>
  <si>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</si>
  <si>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</si>
  <si>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</si>
  <si>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</si>
  <si>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</si>
  <si>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</si>
  <si>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</si>
  <si>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</si>
  <si>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</si>
  <si>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</si>
  <si>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</si>
  <si>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</si>
  <si>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</si>
  <si>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</si>
  <si>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</si>
  <si>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</si>
  <si>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</si>
  <si>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</si>
  <si>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</si>
  <si>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</si>
  <si>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</si>
  <si>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</si>
  <si>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</si>
  <si>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</si>
  <si>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</si>
  <si>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</si>
  <si>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</si>
  <si>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</si>
  <si>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</si>
  <si>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</si>
  <si>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</si>
  <si>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</si>
  <si>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</si>
  <si>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</si>
  <si>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</si>
  <si>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</si>
  <si>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</si>
  <si>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</si>
  <si>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</si>
  <si>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</si>
  <si>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</si>
  <si>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</si>
  <si>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</si>
  <si>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</si>
  <si>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</si>
  <si>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</si>
  <si>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</si>
  <si>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</si>
  <si>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</si>
  <si>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</si>
  <si>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</si>
  <si>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</si>
  <si>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</si>
  <si>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</si>
  <si>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</si>
  <si>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</si>
  <si>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</si>
  <si>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</si>
  <si>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</si>
  <si>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</si>
  <si>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</si>
  <si>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</si>
  <si>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</si>
  <si>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</si>
  <si>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</si>
  <si>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</si>
  <si>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</si>
  <si>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</si>
  <si>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</si>
  <si>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</si>
  <si>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</si>
  <si>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</si>
  <si>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</si>
  <si>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</si>
  <si>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</si>
  <si>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</si>
  <si>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</si>
  <si>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</si>
  <si>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</si>
  <si>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</si>
  <si>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</si>
  <si>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</si>
  <si>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</si>
  <si>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</si>
  <si>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</si>
  <si>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</si>
  <si>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</si>
  <si>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</si>
  <si>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</si>
  <si>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</si>
  <si>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</si>
  <si>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</si>
  <si>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</si>
  <si>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</si>
  <si>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</si>
  <si>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</si>
  <si>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</si>
  <si>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</si>
  <si>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</si>
  <si>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</si>
  <si>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</si>
  <si>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</si>
  <si>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</si>
  <si>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</si>
  <si>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</si>
  <si>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</si>
  <si>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</si>
  <si>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</si>
  <si>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</si>
  <si>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</si>
  <si>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</si>
  <si>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</si>
  <si>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</si>
  <si>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</si>
  <si>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</si>
  <si>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</si>
  <si>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</si>
  <si>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</si>
  <si>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</si>
  <si>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</si>
  <si>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</si>
  <si>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</si>
  <si>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</si>
  <si>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</si>
  <si>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</si>
  <si>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</si>
  <si>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</si>
  <si>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</si>
  <si>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</si>
  <si>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</si>
  <si>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</si>
  <si>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</si>
  <si>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</si>
  <si>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</si>
  <si>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</si>
  <si>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</si>
  <si>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</si>
  <si>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</si>
  <si>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</si>
  <si>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</si>
  <si>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</si>
  <si>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</si>
  <si>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</si>
  <si>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</si>
  <si>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</si>
  <si>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</si>
  <si>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</si>
  <si>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</si>
  <si>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</si>
  <si>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</si>
  <si>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</si>
  <si>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</si>
  <si>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</si>
  <si>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</si>
  <si>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</si>
  <si>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</si>
  <si>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</si>
  <si>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</si>
  <si>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</si>
  <si>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</si>
  <si>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</si>
  <si>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</si>
  <si>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</si>
  <si>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</si>
  <si>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</si>
  <si>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</si>
  <si>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</si>
  <si>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</si>
  <si>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</si>
  <si>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</si>
  <si>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</si>
  <si>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</si>
  <si>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</si>
  <si>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</si>
  <si>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</si>
  <si>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</si>
  <si>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</si>
  <si>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</si>
  <si>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</si>
  <si>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</si>
  <si>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</si>
  <si>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</si>
  <si>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</si>
  <si>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</si>
  <si>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</si>
  <si>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</si>
  <si>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</si>
  <si>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</si>
  <si>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</si>
  <si>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</si>
  <si>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</si>
  <si>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</si>
  <si>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</si>
  <si>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</si>
  <si>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</si>
  <si>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</si>
  <si>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</si>
  <si>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</si>
  <si>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</si>
  <si>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</si>
  <si>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</si>
  <si>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</si>
  <si>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</si>
  <si>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</si>
  <si>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</si>
  <si>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</si>
  <si>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</si>
  <si>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</si>
  <si>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</si>
  <si>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</si>
  <si>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</si>
  <si>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</si>
  <si>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</si>
  <si>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</si>
  <si>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</si>
  <si>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</si>
  <si>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</si>
  <si>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</si>
  <si>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</si>
  <si>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</si>
  <si>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</si>
  <si>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</si>
  <si>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</si>
  <si>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</si>
  <si>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</si>
  <si>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</si>
  <si>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</si>
  <si>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</si>
  <si>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</si>
  <si>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</si>
  <si>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</si>
  <si>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</si>
  <si>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</si>
  <si>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</si>
  <si>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</si>
  <si>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</si>
  <si>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</si>
  <si>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</si>
  <si>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</si>
  <si>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</si>
  <si>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</si>
  <si>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</si>
  <si>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</si>
  <si>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</si>
  <si>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</si>
  <si>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</si>
  <si>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</si>
  <si>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</si>
  <si>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</si>
  <si>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</si>
  <si>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</si>
  <si>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</si>
  <si>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</si>
  <si>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</si>
  <si>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</si>
  <si>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</si>
  <si>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</si>
  <si>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</si>
  <si>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</si>
  <si>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</si>
  <si>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</si>
  <si>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</si>
  <si>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</si>
  <si>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</si>
  <si>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</si>
  <si>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</si>
  <si>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</si>
  <si>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</si>
  <si>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</si>
  <si>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</si>
  <si>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</si>
  <si>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</si>
  <si>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</si>
  <si>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</si>
  <si>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</si>
  <si>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</si>
  <si>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</si>
  <si>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</si>
  <si>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</si>
  <si>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</si>
  <si>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</si>
  <si>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</si>
  <si>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</si>
  <si>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</si>
  <si>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</si>
  <si>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</si>
  <si>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</si>
  <si>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</si>
  <si>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</si>
  <si>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</si>
  <si>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</si>
  <si>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</si>
  <si>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</si>
  <si>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</si>
  <si>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</si>
  <si>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</si>
  <si>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</si>
  <si>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</si>
  <si>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</si>
  <si>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</si>
  <si>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</si>
  <si>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</si>
  <si>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</si>
  <si>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</si>
  <si>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</si>
  <si>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</si>
  <si>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</si>
  <si>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</si>
  <si>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</si>
  <si>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</si>
  <si>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</si>
  <si>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</si>
  <si>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</si>
  <si>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</si>
  <si>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</si>
  <si>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</si>
  <si>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</si>
  <si>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</si>
  <si>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</si>
  <si>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</si>
  <si>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</si>
  <si>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</si>
  <si>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</si>
  <si>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</si>
  <si>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</si>
  <si>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</si>
  <si>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</si>
  <si>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</si>
  <si>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</si>
  <si>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</si>
  <si>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</si>
  <si>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</si>
  <si>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</si>
  <si>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</si>
  <si>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</si>
  <si>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</si>
  <si>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</si>
  <si>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</si>
  <si>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</si>
  <si>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</si>
  <si>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</si>
  <si>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</si>
  <si>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</si>
  <si>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</si>
  <si>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</si>
  <si>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</si>
  <si>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</si>
  <si>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</si>
  <si>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</si>
  <si>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</si>
  <si>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</si>
  <si>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</si>
  <si>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</si>
  <si>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</si>
  <si>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</si>
  <si>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</si>
  <si>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</si>
  <si>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</si>
  <si>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</si>
  <si>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</si>
  <si>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</si>
  <si>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</si>
  <si>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</si>
  <si>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</si>
  <si>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</si>
  <si>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</si>
  <si>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</si>
  <si>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</si>
  <si>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</si>
  <si>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</si>
  <si>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</si>
  <si>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</si>
  <si>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</si>
  <si>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</si>
  <si>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</si>
  <si>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</si>
  <si>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</si>
  <si>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</si>
  <si>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</si>
  <si>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</si>
  <si>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</si>
  <si>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</si>
  <si>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</si>
  <si>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</si>
  <si>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</si>
  <si>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</si>
  <si>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</si>
  <si>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</si>
  <si>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</si>
  <si>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</si>
  <si>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</si>
  <si>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</si>
  <si>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</si>
  <si>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</si>
  <si>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</si>
  <si>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</si>
  <si>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</si>
  <si>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</si>
  <si>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</si>
  <si>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</si>
  <si>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</si>
  <si>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</si>
  <si>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</si>
  <si>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</si>
  <si>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</si>
  <si>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</si>
  <si>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</si>
  <si>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</si>
  <si>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</si>
  <si>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</si>
  <si>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</si>
  <si>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</si>
  <si>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</si>
  <si>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</si>
  <si>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</si>
  <si>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</si>
  <si>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</si>
  <si>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</si>
  <si>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</si>
  <si>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</si>
  <si>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</si>
  <si>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</si>
  <si>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</si>
  <si>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</si>
  <si>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</si>
  <si>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</si>
  <si>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</si>
  <si>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</si>
  <si>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</si>
  <si>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</si>
  <si>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</si>
  <si>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</si>
  <si>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</si>
  <si>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</si>
  <si>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</si>
  <si>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</si>
  <si>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</si>
  <si>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</si>
  <si>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</si>
  <si>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</si>
  <si>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</si>
  <si>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</si>
  <si>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</si>
  <si>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</si>
  <si>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</si>
  <si>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</si>
  <si>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</si>
  <si>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</si>
  <si>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</si>
  <si>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</si>
  <si>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</si>
  <si>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</si>
  <si>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</si>
  <si>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</si>
  <si>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</si>
  <si>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</si>
  <si>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</si>
  <si>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</si>
  <si>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</si>
  <si>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</si>
  <si>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</si>
  <si>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</si>
  <si>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</si>
  <si>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</si>
  <si>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</si>
  <si>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</si>
  <si>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</si>
  <si>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</si>
  <si>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</si>
  <si>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</si>
  <si>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</si>
  <si>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</si>
  <si>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</si>
  <si>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</si>
  <si>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</si>
  <si>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</si>
  <si>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</si>
  <si>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</si>
  <si>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</si>
  <si>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</si>
  <si>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</si>
  <si>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</si>
  <si>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</si>
  <si>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</si>
  <si>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</si>
  <si>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</si>
  <si>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</si>
  <si>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</si>
  <si>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</si>
  <si>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</si>
  <si>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</si>
  <si>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</si>
  <si>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</si>
  <si>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</si>
  <si>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</si>
  <si>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</si>
  <si>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</si>
  <si>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</si>
  <si>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</si>
  <si>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</si>
  <si>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</si>
  <si>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</si>
  <si>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</si>
  <si>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</si>
  <si>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</si>
  <si>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</si>
  <si>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</si>
  <si>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</si>
  <si>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</si>
  <si>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</si>
  <si>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</si>
  <si>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</si>
  <si>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</si>
  <si>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</si>
  <si>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</si>
  <si>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</si>
  <si>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</si>
  <si>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</si>
  <si>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</si>
  <si>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</si>
  <si>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</si>
  <si>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</si>
  <si>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</si>
  <si>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</si>
  <si>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</si>
  <si>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</si>
  <si>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</si>
  <si>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</si>
  <si>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</si>
  <si>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</si>
  <si>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</si>
  <si>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</si>
  <si>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</si>
  <si>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</si>
  <si>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</si>
  <si>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</si>
  <si>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</si>
  <si>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</si>
  <si>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</si>
  <si>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</si>
  <si>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</si>
  <si>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</si>
  <si>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</si>
  <si>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</si>
  <si>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</si>
  <si>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</si>
  <si>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</si>
  <si>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</si>
  <si>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</si>
  <si>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</si>
  <si>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</si>
  <si>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</si>
  <si>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</si>
  <si>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</si>
  <si>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</si>
  <si>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</si>
  <si>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</si>
  <si>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</si>
  <si>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</si>
  <si>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</si>
  <si>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</si>
  <si>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</si>
  <si>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</si>
  <si>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</si>
  <si>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</si>
  <si>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</si>
  <si>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</si>
  <si>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</si>
  <si>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</si>
  <si>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</si>
  <si>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</si>
  <si>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</si>
  <si>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</si>
  <si>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</si>
  <si>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</si>
  <si>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</si>
  <si>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</si>
  <si>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</si>
  <si>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</si>
  <si>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</si>
  <si>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</si>
  <si>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</si>
  <si>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</si>
  <si>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</si>
  <si>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</si>
  <si>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</si>
  <si>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</si>
  <si>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</si>
  <si>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</si>
  <si>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</si>
  <si>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</si>
  <si>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</si>
  <si>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</si>
  <si>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</si>
  <si>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</si>
  <si>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</si>
  <si>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</si>
  <si>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</si>
  <si>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</si>
  <si>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</si>
  <si>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</si>
  <si>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</si>
  <si>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</si>
  <si>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</si>
  <si>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</si>
  <si>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</si>
  <si>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</si>
  <si>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</si>
  <si>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</si>
  <si>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</si>
  <si>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</si>
  <si>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</si>
  <si>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</si>
  <si>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</si>
  <si>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</si>
  <si>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</si>
  <si>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</si>
  <si>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</si>
  <si>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</si>
  <si>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</si>
  <si>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</si>
  <si>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</si>
  <si>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</si>
  <si>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</si>
  <si>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</si>
  <si>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</si>
  <si>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</si>
  <si>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</si>
  <si>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</si>
  <si>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</si>
  <si>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</si>
  <si>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</si>
  <si>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</si>
  <si>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</si>
  <si>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</si>
  <si>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</si>
  <si>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</si>
  <si>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</si>
  <si>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</si>
  <si>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</si>
  <si>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</si>
  <si>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</si>
  <si>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</si>
  <si>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</si>
  <si>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</si>
  <si>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</si>
  <si>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</si>
  <si>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</si>
  <si>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</si>
  <si>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</si>
  <si>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</si>
  <si>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</si>
  <si>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</si>
  <si>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</si>
  <si>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</si>
  <si>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</si>
  <si>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</si>
  <si>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</si>
  <si>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</si>
  <si>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</si>
  <si>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</si>
  <si>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</si>
  <si>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</si>
  <si>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</si>
  <si>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</si>
  <si>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</si>
  <si>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</si>
  <si>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</si>
  <si>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</si>
  <si>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</si>
  <si>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</si>
  <si>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</si>
  <si>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</si>
  <si>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</si>
  <si>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</si>
  <si>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</si>
  <si>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</si>
  <si>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</si>
  <si>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</si>
  <si>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</si>
  <si>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</si>
  <si>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</si>
  <si>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</si>
  <si>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</si>
  <si>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</si>
  <si>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</si>
  <si>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</si>
  <si>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</si>
  <si>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</si>
  <si>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</si>
  <si>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</si>
  <si>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</si>
  <si>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</si>
  <si>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</si>
  <si>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</si>
  <si>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</si>
  <si>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</si>
  <si>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</si>
  <si>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</si>
  <si>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</si>
  <si>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</si>
  <si>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</si>
  <si>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</si>
  <si>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</si>
  <si>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</si>
  <si>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</si>
  <si>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</si>
  <si>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</si>
  <si>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</si>
  <si>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</si>
  <si>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</si>
  <si>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</si>
  <si>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</si>
  <si>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</si>
  <si>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</si>
  <si>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</si>
  <si>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</si>
  <si>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</si>
  <si>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</si>
  <si>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</si>
  <si>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</si>
  <si>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</si>
  <si>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</si>
  <si>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</si>
  <si>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</si>
  <si>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</si>
  <si>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</si>
  <si>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</si>
  <si>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</si>
  <si>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</si>
  <si>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</si>
  <si>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</si>
  <si>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</si>
  <si>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</si>
  <si>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</si>
  <si>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</si>
  <si>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</si>
  <si>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</si>
  <si>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</si>
  <si>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</si>
  <si>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</si>
  <si>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</si>
  <si>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</si>
  <si>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</si>
  <si>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</si>
  <si>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</si>
  <si>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</si>
  <si>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</si>
  <si>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</si>
  <si>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</si>
  <si>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</si>
  <si>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</si>
  <si>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</si>
  <si>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</si>
  <si>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</si>
  <si>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</si>
  <si>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</si>
  <si>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</si>
  <si>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</si>
  <si>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</si>
  <si>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</si>
  <si>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</si>
  <si>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</si>
  <si>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</si>
  <si>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</si>
  <si>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</si>
  <si>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</si>
  <si>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</si>
  <si>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</si>
  <si>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</si>
  <si>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</si>
  <si>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</si>
  <si>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</si>
  <si>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</si>
  <si>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</si>
  <si>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</si>
  <si>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</si>
  <si>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</si>
  <si>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</si>
  <si>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</si>
  <si>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</si>
  <si>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</si>
  <si>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</si>
  <si>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</si>
  <si>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</si>
  <si>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</si>
  <si>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</si>
  <si>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</si>
  <si>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</si>
  <si>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</si>
  <si>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</si>
  <si>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</si>
  <si>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</si>
  <si>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</si>
  <si>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</si>
  <si>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</si>
  <si>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</si>
  <si>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</si>
  <si>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</si>
  <si>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</si>
  <si>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</si>
  <si>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</si>
  <si>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</si>
  <si>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</si>
  <si>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</si>
  <si>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</si>
  <si>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</si>
  <si>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</si>
  <si>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</si>
  <si>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</si>
  <si>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</si>
  <si>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</si>
  <si>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</si>
  <si>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</si>
  <si>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</si>
  <si>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</si>
  <si>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</si>
  <si>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</si>
  <si>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</si>
  <si>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</si>
  <si>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</si>
  <si>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</si>
  <si>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</si>
  <si>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</si>
  <si>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</si>
  <si>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</si>
  <si>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</si>
  <si>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</si>
  <si>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</si>
  <si>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</si>
  <si>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</si>
  <si>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</si>
  <si>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</si>
  <si>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</si>
  <si>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</si>
  <si>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</si>
  <si>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</si>
  <si>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</si>
  <si>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</si>
  <si>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</si>
  <si>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</si>
  <si>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</si>
  <si>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</si>
  <si>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</si>
  <si>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</si>
  <si>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</si>
  <si>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</si>
  <si>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</si>
  <si>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</si>
  <si>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</si>
  <si>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</si>
  <si>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</si>
  <si>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</si>
  <si>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</si>
  <si>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</si>
  <si>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</si>
  <si>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</si>
  <si>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</si>
  <si>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</si>
  <si>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</si>
  <si>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</si>
  <si>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</si>
  <si>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</si>
  <si>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</si>
  <si>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</si>
  <si>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</si>
  <si>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</si>
  <si>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</si>
  <si>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</si>
  <si>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</si>
  <si>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</si>
  <si>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</si>
  <si>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</si>
  <si>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</si>
  <si>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</si>
  <si>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</si>
  <si>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</si>
  <si>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</si>
  <si>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</si>
  <si>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</si>
  <si>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</si>
  <si>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</si>
  <si>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</si>
  <si>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</si>
  <si>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</si>
  <si>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</si>
  <si>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</si>
  <si>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</si>
  <si>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</si>
  <si>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</si>
  <si>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</si>
  <si>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</si>
  <si>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</si>
  <si>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</si>
  <si>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</si>
  <si>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</si>
  <si>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</si>
  <si>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</si>
  <si>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</si>
  <si>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</si>
  <si>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</si>
  <si>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</si>
  <si>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</si>
  <si>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</si>
  <si>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</si>
  <si>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</si>
  <si>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</si>
  <si>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</si>
  <si>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</si>
  <si>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</si>
  <si>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</si>
  <si>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</si>
  <si>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</si>
  <si>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</si>
  <si>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</si>
  <si>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</si>
  <si>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</si>
  <si>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</si>
  <si>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</si>
  <si>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</si>
  <si>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</si>
  <si>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</si>
  <si>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</si>
  <si>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</si>
  <si>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</si>
  <si>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</si>
  <si>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</si>
  <si>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</si>
  <si>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</si>
  <si>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</si>
  <si>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</si>
  <si>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</si>
  <si>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</si>
  <si>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</si>
  <si>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</si>
  <si>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</si>
  <si>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</si>
  <si>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</si>
  <si>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</si>
  <si>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</si>
  <si>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</si>
  <si>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</si>
  <si>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</si>
  <si>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</si>
  <si>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</si>
  <si>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</si>
  <si>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</si>
  <si>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</si>
  <si>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</si>
  <si>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</si>
  <si>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</si>
  <si>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</si>
  <si>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</si>
  <si>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</si>
  <si>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</si>
  <si>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</si>
  <si>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</si>
  <si>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</si>
  <si>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</si>
  <si>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</si>
  <si>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</si>
  <si>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</si>
  <si>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</si>
  <si>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</si>
  <si>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</si>
  <si>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</si>
  <si>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</si>
  <si>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</si>
  <si>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</si>
  <si>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</si>
  <si>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</si>
  <si>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</si>
  <si>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</si>
  <si>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</si>
  <si>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</si>
  <si>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</si>
  <si>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</si>
  <si>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</si>
  <si>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</si>
  <si>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</si>
  <si>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</si>
  <si>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</si>
  <si>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</si>
  <si>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</si>
  <si>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</si>
  <si>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</si>
  <si>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</si>
  <si>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</si>
  <si>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</si>
  <si>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</si>
  <si>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</si>
  <si>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</si>
  <si>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</si>
  <si>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</si>
  <si>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</si>
  <si>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</si>
  <si>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</si>
  <si>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</si>
  <si>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</si>
  <si>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</si>
  <si>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</si>
  <si>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</si>
  <si>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</si>
  <si>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</si>
  <si>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</si>
  <si>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</si>
  <si>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</si>
  <si>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</si>
  <si>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</si>
  <si>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</si>
  <si>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</si>
  <si>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</si>
  <si>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</si>
  <si>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</si>
  <si>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</si>
  <si>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</si>
  <si>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</si>
  <si>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</si>
  <si>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</si>
  <si>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</si>
  <si>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</si>
  <si>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</si>
  <si>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</si>
  <si>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</si>
  <si>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</si>
  <si>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</si>
  <si>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</si>
  <si>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</si>
  <si>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</si>
  <si>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</si>
  <si>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</si>
  <si>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</si>
  <si>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</si>
  <si>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</si>
  <si>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</si>
  <si>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</si>
  <si>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</si>
  <si>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</si>
  <si>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</si>
  <si>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</si>
  <si>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</si>
  <si>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</si>
  <si>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</si>
  <si>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</si>
  <si>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</si>
  <si>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</si>
  <si>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</si>
  <si>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</si>
  <si>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</si>
  <si>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</si>
  <si>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</si>
  <si>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</si>
  <si>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</si>
  <si>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</si>
  <si>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</si>
  <si>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</si>
  <si>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</si>
  <si>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</si>
  <si>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</si>
  <si>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</si>
  <si>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</si>
  <si>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</si>
  <si>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</si>
  <si>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</si>
  <si>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</si>
  <si>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</si>
  <si>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</si>
  <si>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</si>
  <si>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</si>
  <si>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</si>
  <si>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</si>
  <si>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</si>
  <si>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</si>
  <si>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</si>
  <si>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</si>
  <si>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</si>
  <si>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</si>
  <si>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</si>
  <si>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</si>
  <si>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</si>
  <si>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</si>
  <si>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</si>
  <si>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</si>
  <si>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</si>
  <si>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</si>
  <si>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</si>
  <si>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</si>
  <si>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</si>
  <si>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</si>
  <si>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</si>
  <si>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</si>
  <si>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</si>
  <si>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</si>
  <si>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</si>
  <si>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</si>
  <si>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</si>
  <si>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</si>
  <si>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</si>
  <si>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</si>
  <si>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</si>
  <si>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</si>
  <si>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</si>
  <si>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</si>
  <si>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</si>
  <si>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</si>
  <si>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</si>
  <si>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</si>
  <si>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</si>
  <si>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</si>
  <si>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</si>
  <si>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</si>
  <si>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</si>
  <si>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</si>
  <si>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</si>
  <si>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</si>
  <si>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</si>
  <si>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</si>
  <si>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</si>
  <si>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</si>
  <si>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</si>
  <si>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</si>
  <si>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</si>
  <si>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</si>
  <si>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</si>
  <si>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</si>
  <si>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</si>
  <si>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</si>
  <si>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</si>
  <si>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</si>
  <si>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</si>
  <si>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</si>
  <si>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</si>
  <si>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</si>
  <si>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</si>
  <si>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</si>
  <si>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</si>
  <si>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</si>
  <si>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</si>
  <si>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</si>
  <si>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</si>
  <si>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</si>
  <si>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</si>
  <si>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</si>
  <si>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</si>
  <si>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</si>
  <si>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</si>
  <si>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</si>
  <si>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</si>
  <si>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</si>
  <si>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</si>
  <si>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</si>
  <si>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</si>
  <si>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</si>
  <si>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</si>
  <si>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</si>
  <si>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</si>
  <si>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</si>
  <si>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</si>
  <si>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</si>
  <si>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</si>
  <si>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</si>
  <si>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</si>
  <si>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</si>
  <si>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</si>
  <si>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</si>
  <si>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</si>
  <si>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</si>
  <si>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</si>
  <si>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</si>
  <si>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</si>
  <si>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</si>
  <si>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</si>
  <si>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</si>
  <si>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</si>
  <si>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</si>
  <si>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</si>
  <si>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</si>
  <si>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</si>
  <si>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</si>
  <si>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</si>
  <si>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</si>
  <si>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</si>
  <si>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</si>
  <si>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</si>
  <si>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</si>
  <si>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</si>
  <si>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</si>
  <si>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</si>
  <si>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</si>
  <si>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</si>
  <si>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</si>
  <si>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</si>
  <si>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</si>
  <si>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</si>
  <si>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</si>
  <si>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</si>
  <si>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</si>
  <si>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</si>
  <si>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</si>
  <si>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</si>
  <si>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</si>
  <si>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</si>
  <si>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</si>
  <si>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</si>
  <si>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</si>
  <si>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</si>
  <si>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</si>
  <si>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</si>
  <si>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</si>
  <si>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</si>
  <si>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</si>
  <si>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</si>
  <si>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</si>
  <si>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</si>
  <si>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</si>
  <si>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</si>
  <si>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</si>
  <si>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</si>
  <si>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</si>
  <si>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</si>
  <si>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</si>
  <si>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</si>
  <si>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</si>
  <si>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</si>
  <si>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</si>
  <si>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</si>
  <si>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</si>
  <si>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</si>
  <si>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</si>
  <si>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</si>
  <si>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</si>
  <si>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</si>
  <si>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</si>
  <si>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</si>
  <si>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</si>
  <si>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</si>
  <si>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</si>
  <si>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</si>
  <si>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</si>
  <si>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</si>
  <si>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</si>
  <si>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</si>
  <si>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</si>
  <si>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</si>
  <si>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</si>
  <si>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</si>
  <si>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</si>
  <si>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</si>
  <si>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</si>
  <si>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</si>
  <si>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</si>
  <si>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</si>
  <si>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</si>
  <si>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</si>
  <si>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</si>
  <si>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</si>
  <si>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</si>
  <si>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</si>
  <si>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</si>
  <si>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</si>
  <si>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</si>
  <si>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</si>
  <si>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</si>
  <si>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</si>
  <si>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</si>
  <si>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</si>
  <si>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</si>
  <si>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</si>
  <si>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</si>
  <si>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</si>
  <si>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</si>
  <si>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</si>
  <si>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</si>
  <si>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</si>
  <si>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</si>
  <si>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</si>
  <si>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</si>
  <si>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</si>
  <si>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</si>
  <si>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</si>
  <si>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</si>
  <si>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</si>
  <si>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</si>
  <si>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</si>
  <si>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</si>
  <si>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</si>
  <si>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</si>
  <si>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</si>
  <si>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</si>
  <si>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</si>
  <si>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</si>
  <si>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</si>
  <si>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</si>
  <si>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</si>
  <si>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</si>
  <si>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</si>
  <si>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</si>
  <si>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</si>
  <si>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</si>
  <si>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</si>
  <si>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</si>
  <si>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</si>
  <si>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</si>
  <si>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</si>
  <si>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</si>
  <si>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</si>
  <si>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</si>
  <si>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</si>
  <si>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</si>
  <si>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</si>
  <si>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</si>
  <si>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</si>
  <si>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</si>
  <si>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</si>
  <si>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</si>
  <si>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</si>
  <si>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</si>
  <si>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</si>
  <si>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</si>
  <si>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</si>
  <si>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</si>
  <si>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</si>
  <si>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</si>
  <si>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</si>
  <si>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</si>
  <si>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</si>
  <si>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</si>
  <si>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</si>
  <si>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</si>
  <si>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</si>
  <si>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</si>
  <si>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</si>
  <si>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</si>
  <si>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</si>
  <si>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</si>
  <si>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</si>
  <si>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</si>
  <si>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</si>
  <si>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</si>
  <si>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</si>
  <si>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</si>
  <si>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</si>
  <si>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</si>
  <si>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</si>
  <si>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</si>
  <si>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</si>
  <si>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</si>
  <si>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</si>
  <si>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</si>
  <si>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</si>
  <si>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</si>
  <si>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</si>
  <si>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</si>
  <si>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</si>
  <si>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</si>
  <si>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</si>
  <si>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</si>
  <si>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</si>
  <si>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</si>
  <si>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</si>
  <si>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</si>
  <si>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</si>
  <si>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</si>
  <si>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</si>
  <si>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</si>
  <si>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</si>
  <si>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</si>
  <si>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</si>
  <si>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</si>
  <si>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</si>
  <si>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</si>
  <si>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</si>
  <si>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</si>
  <si>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</si>
  <si>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</si>
  <si>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</si>
  <si>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</si>
  <si>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</si>
  <si>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</si>
  <si>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</si>
  <si>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</si>
  <si>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</si>
  <si>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</si>
  <si>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</si>
  <si>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</si>
  <si>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</si>
  <si>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</si>
  <si>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</si>
  <si>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</si>
  <si>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</si>
  <si>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</si>
  <si>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</si>
  <si>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</si>
  <si>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</si>
  <si>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</si>
  <si>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</si>
  <si>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</si>
  <si>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</si>
  <si>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</si>
  <si>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</si>
  <si>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</si>
  <si>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</si>
  <si>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</si>
  <si>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</si>
  <si>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</si>
  <si>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</si>
  <si>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</si>
  <si>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</si>
  <si>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</si>
  <si>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</si>
  <si>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</si>
  <si>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</si>
  <si>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</si>
  <si>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</si>
  <si>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</si>
  <si>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</si>
  <si>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</si>
  <si>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</si>
  <si>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</si>
  <si>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</si>
  <si>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</si>
  <si>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</si>
  <si>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</si>
  <si>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</si>
  <si>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</si>
  <si>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</si>
  <si>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</si>
  <si>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</si>
  <si>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</si>
  <si>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</si>
  <si>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</si>
  <si>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</si>
  <si>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</si>
  <si>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</si>
  <si>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</si>
  <si>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</si>
  <si>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</si>
  <si>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</si>
  <si>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</si>
  <si>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</si>
  <si>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</si>
  <si>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</si>
  <si>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</si>
  <si>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</si>
  <si>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</si>
  <si>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</si>
  <si>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</si>
  <si>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</si>
  <si>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</si>
  <si>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</si>
  <si>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</si>
  <si>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</si>
  <si>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</si>
  <si>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</si>
  <si>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</si>
  <si>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</si>
  <si>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</si>
  <si>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</si>
  <si>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</si>
  <si>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</si>
  <si>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</si>
  <si>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</si>
  <si>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</si>
  <si>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</si>
  <si>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</si>
  <si>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</si>
  <si>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</si>
  <si>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</si>
  <si>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</si>
  <si>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</si>
  <si>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</si>
  <si>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</si>
  <si>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</si>
  <si>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</si>
  <si>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</si>
  <si>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</si>
  <si>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</si>
  <si>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</si>
  <si>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</si>
  <si>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</si>
  <si>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</si>
  <si>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</si>
  <si>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</si>
  <si>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</si>
  <si>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</si>
  <si>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</si>
  <si>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</si>
  <si>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</si>
  <si>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</si>
  <si>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</si>
  <si>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</si>
  <si>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</si>
  <si>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</si>
  <si>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</si>
  <si>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</si>
  <si>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</si>
  <si>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</si>
  <si>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</si>
  <si>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</si>
  <si>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</si>
  <si>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</si>
  <si>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</si>
  <si>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</si>
  <si>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</si>
  <si>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</si>
  <si>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</si>
  <si>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</si>
  <si>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</si>
  <si>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</si>
  <si>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</si>
  <si>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</si>
  <si>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</si>
  <si>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</si>
  <si>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</si>
  <si>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</si>
  <si>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</si>
  <si>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</si>
  <si>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</si>
  <si>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</si>
  <si>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</si>
  <si>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</si>
  <si>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</si>
  <si>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</si>
  <si>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</si>
  <si>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</si>
  <si>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</si>
  <si>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</si>
  <si>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</si>
  <si>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</si>
  <si>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</si>
  <si>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</si>
  <si>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</si>
  <si>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</si>
  <si>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</si>
  <si>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</si>
  <si>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</si>
  <si>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</si>
  <si>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</si>
  <si>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</si>
  <si>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</si>
  <si>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</si>
  <si>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</si>
  <si>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</si>
  <si>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</si>
  <si>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</si>
  <si>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</si>
  <si>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</si>
  <si>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</si>
  <si>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</si>
  <si>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</si>
  <si>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</si>
  <si>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</si>
  <si>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</si>
  <si>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</si>
  <si>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</si>
  <si>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</si>
  <si>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</si>
  <si>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</si>
  <si>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</si>
  <si>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</si>
  <si>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</si>
  <si>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</si>
  <si>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</si>
  <si>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</si>
  <si>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</si>
  <si>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</si>
  <si>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</si>
  <si>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</si>
  <si>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</si>
  <si>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</si>
  <si>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</si>
  <si>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</si>
  <si>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</si>
  <si>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</si>
  <si>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</si>
  <si>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</si>
  <si>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</si>
  <si>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</si>
  <si>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</si>
  <si>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</si>
  <si>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</si>
  <si>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</si>
  <si>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</si>
  <si>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</si>
  <si>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</si>
  <si>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</si>
  <si>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</si>
  <si>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</si>
  <si>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</si>
  <si>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</si>
  <si>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</si>
  <si>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</si>
  <si>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</si>
  <si>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</si>
  <si>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</si>
  <si>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</si>
  <si>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</si>
  <si>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</si>
  <si>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</si>
  <si>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</si>
  <si>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</si>
  <si>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</si>
  <si>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</si>
  <si>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</si>
  <si>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</si>
  <si>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</si>
  <si>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</si>
  <si>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</si>
  <si>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</si>
  <si>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</si>
  <si>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</si>
  <si>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</si>
  <si>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</si>
  <si>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</si>
  <si>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</si>
  <si>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</si>
  <si>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</si>
  <si>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</si>
  <si>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</si>
  <si>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</si>
  <si>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</si>
  <si>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</si>
  <si>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</si>
  <si>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</si>
  <si>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</si>
  <si>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</si>
  <si>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</si>
  <si>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</si>
  <si>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</si>
  <si>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</si>
  <si>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</si>
  <si>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</si>
  <si>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</si>
  <si>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</si>
  <si>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</si>
  <si>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</si>
  <si>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</si>
  <si>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</si>
  <si>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</si>
  <si>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</si>
  <si>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</si>
  <si>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</si>
  <si>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</si>
  <si>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</si>
  <si>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</si>
  <si>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</si>
  <si>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</si>
  <si>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</si>
  <si>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</si>
  <si>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</si>
  <si>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</si>
  <si>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</si>
  <si>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</si>
  <si>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</si>
  <si>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</si>
  <si>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</si>
  <si>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</si>
  <si>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</si>
  <si>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</si>
  <si>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</si>
  <si>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</si>
  <si>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</si>
  <si>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</si>
  <si>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</si>
  <si>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</si>
  <si>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</si>
  <si>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</si>
  <si>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</si>
  <si>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</si>
  <si>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</si>
  <si>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</si>
  <si>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</si>
  <si>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</si>
  <si>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</si>
  <si>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</si>
  <si>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</si>
  <si>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</si>
  <si>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</si>
  <si>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</si>
  <si>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</si>
  <si>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</si>
  <si>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</si>
  <si>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</si>
  <si>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</si>
  <si>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</si>
  <si>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</si>
  <si>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</si>
  <si>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</si>
  <si>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</si>
  <si>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</si>
  <si>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</si>
  <si>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</si>
  <si>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</si>
  <si>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</si>
  <si>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</si>
  <si>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</si>
  <si>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</si>
  <si>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</si>
  <si>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</si>
  <si>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</si>
  <si>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</si>
  <si>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</si>
  <si>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</si>
  <si>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</si>
  <si>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</si>
  <si>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</si>
  <si>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</si>
  <si>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</si>
  <si>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</si>
  <si>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</si>
  <si>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</si>
  <si>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</si>
  <si>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</si>
  <si>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</si>
  <si>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</si>
  <si>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</si>
  <si>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</si>
  <si>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</si>
  <si>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</si>
  <si>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</si>
  <si>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</si>
  <si>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</si>
  <si>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</si>
  <si>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</si>
  <si>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</si>
  <si>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</si>
  <si>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</si>
  <si>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</si>
  <si>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</si>
  <si>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</si>
  <si>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</si>
  <si>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</si>
  <si>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</si>
  <si>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</si>
  <si>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</si>
  <si>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</si>
  <si>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</si>
  <si>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</si>
  <si>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</si>
  <si>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</si>
  <si>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</si>
  <si>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</si>
  <si>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</si>
  <si>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</si>
  <si>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</si>
  <si>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</si>
  <si>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</si>
  <si>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</si>
  <si>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</si>
  <si>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</si>
  <si>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</si>
  <si>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</si>
  <si>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</si>
  <si>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</si>
  <si>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</si>
  <si>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</si>
  <si>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</si>
  <si>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</si>
  <si>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</si>
  <si>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</si>
  <si>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</si>
  <si>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</si>
  <si>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</si>
  <si>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</si>
  <si>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</si>
  <si>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</si>
  <si>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</si>
  <si>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</si>
  <si>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</si>
  <si>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</si>
  <si>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</si>
  <si>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</si>
  <si>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</si>
  <si>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</si>
  <si>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</si>
  <si>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</si>
  <si>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</si>
  <si>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</si>
  <si>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</si>
  <si>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</si>
  <si>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</si>
  <si>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</si>
  <si>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</si>
  <si>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</si>
  <si>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</si>
  <si>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</si>
  <si>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</si>
  <si>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</si>
  <si>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</si>
  <si>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</si>
  <si>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</si>
  <si>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</si>
  <si>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</si>
  <si>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</si>
  <si>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</si>
  <si>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</si>
  <si>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</si>
  <si>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</si>
  <si>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</si>
  <si>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</si>
  <si>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</si>
  <si>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</si>
  <si>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</si>
  <si>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</si>
  <si>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</si>
  <si>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</si>
  <si>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</si>
  <si>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</si>
  <si>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</si>
  <si>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</si>
  <si>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</si>
  <si>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</si>
  <si>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</si>
  <si>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</si>
  <si>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</si>
  <si>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</si>
  <si>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</si>
  <si>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</si>
  <si>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</si>
  <si>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</si>
  <si>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</si>
  <si>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</si>
  <si>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</si>
  <si>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</si>
  <si>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</si>
  <si>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</si>
  <si>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</si>
  <si>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</si>
  <si>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</si>
  <si>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</si>
  <si>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</si>
  <si>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</si>
  <si>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</si>
  <si>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</si>
  <si>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</si>
  <si>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</si>
  <si>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</si>
  <si>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</si>
  <si>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</si>
  <si>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</si>
  <si>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</si>
  <si>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</si>
  <si>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</si>
  <si>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</si>
  <si>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</si>
  <si>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</si>
  <si>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</si>
  <si>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</si>
  <si>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</si>
  <si>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</si>
  <si>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</si>
  <si>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</si>
  <si>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</si>
  <si>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</si>
  <si>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</si>
  <si>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</si>
  <si>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</si>
  <si>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</si>
  <si>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</si>
  <si>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</si>
  <si>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</si>
  <si>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</si>
  <si>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</si>
  <si>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</si>
  <si>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</si>
  <si>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</si>
  <si>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</si>
  <si>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</si>
  <si>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</si>
  <si>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</si>
  <si>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</si>
  <si>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</si>
  <si>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</si>
  <si>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</si>
  <si>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</si>
  <si>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</si>
  <si>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</si>
  <si>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</si>
  <si>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</si>
  <si>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</si>
  <si>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</si>
  <si>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</si>
  <si>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</si>
  <si>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</si>
  <si>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</si>
  <si>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</si>
  <si>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</si>
  <si>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</si>
  <si>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</si>
  <si>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</si>
  <si>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</si>
  <si>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</si>
  <si>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</si>
  <si>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</si>
  <si>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</si>
  <si>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</si>
  <si>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</si>
  <si>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</si>
  <si>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</si>
  <si>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</si>
  <si>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</si>
  <si>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</si>
  <si>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</si>
  <si>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</si>
  <si>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</si>
  <si>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</si>
  <si>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</si>
  <si>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</si>
  <si>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</si>
  <si>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</si>
  <si>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</si>
  <si>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</si>
  <si>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</si>
  <si>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</si>
  <si>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</si>
  <si>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</si>
  <si>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</si>
  <si>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</si>
  <si>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</si>
  <si>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</si>
  <si>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</si>
  <si>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</si>
  <si>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</si>
  <si>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</si>
  <si>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</si>
  <si>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</si>
  <si>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</si>
  <si>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</si>
  <si>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</si>
  <si>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</si>
  <si>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</si>
  <si>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</si>
  <si>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</si>
  <si>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</si>
  <si>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</si>
  <si>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</si>
  <si>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</si>
  <si>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</si>
  <si>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</si>
  <si>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</si>
  <si>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</si>
  <si>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</si>
  <si>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</si>
  <si>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</si>
  <si>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</si>
  <si>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</si>
  <si>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</si>
  <si>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</si>
  <si>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</si>
  <si>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</si>
  <si>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</si>
  <si>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</si>
  <si>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</si>
  <si>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</si>
  <si>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</si>
  <si>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</si>
  <si>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</si>
  <si>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</si>
  <si>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</si>
  <si>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</si>
  <si>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</si>
  <si>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</si>
  <si>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</si>
  <si>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</si>
  <si>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</si>
  <si>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</si>
  <si>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</si>
  <si>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</si>
  <si>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</si>
  <si>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</si>
  <si>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</si>
  <si>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</si>
  <si>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</si>
  <si>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</si>
  <si>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</si>
  <si>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</si>
  <si>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</si>
  <si>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</si>
  <si>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</si>
  <si>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</si>
  <si>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</si>
  <si>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</si>
  <si>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</si>
  <si>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</si>
  <si>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</si>
  <si>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</si>
  <si>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</si>
  <si>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</si>
  <si>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</si>
  <si>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</si>
  <si>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</si>
  <si>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</si>
  <si>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</si>
  <si>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</si>
  <si>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</si>
  <si>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</si>
  <si>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</si>
  <si>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</si>
  <si>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</si>
  <si>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</si>
  <si>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</si>
  <si>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</si>
  <si>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</si>
  <si>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</si>
  <si>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</si>
  <si>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</si>
  <si>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</si>
  <si>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</si>
  <si>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</si>
  <si>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</si>
  <si>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</si>
  <si>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</si>
  <si>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</si>
  <si>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</si>
  <si>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</si>
  <si>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</si>
  <si>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</si>
  <si>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</si>
  <si>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</si>
  <si>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</si>
  <si>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</si>
  <si>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</si>
  <si>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</si>
  <si>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</si>
  <si>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</si>
  <si>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</si>
  <si>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</si>
  <si>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</si>
  <si>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</si>
  <si>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</si>
  <si>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</si>
  <si>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</si>
  <si>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</si>
  <si>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</si>
  <si>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</si>
  <si>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</si>
  <si>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</si>
  <si>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</si>
  <si>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</si>
  <si>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</si>
  <si>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</si>
  <si>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</si>
  <si>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</si>
  <si>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</si>
  <si>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</si>
  <si>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</si>
  <si>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</si>
  <si>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</si>
  <si>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</si>
  <si>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</si>
  <si>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</si>
  <si>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</si>
  <si>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</si>
  <si>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</si>
  <si>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</si>
  <si>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</si>
  <si>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</si>
  <si>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</si>
  <si>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</si>
  <si>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</si>
  <si>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</si>
  <si>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</si>
  <si>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</si>
  <si>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</si>
  <si>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</si>
  <si>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</si>
  <si>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</si>
  <si>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</si>
  <si>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</si>
  <si>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</si>
  <si>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</si>
  <si>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</si>
  <si>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</si>
  <si>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</si>
  <si>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</si>
  <si>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</si>
  <si>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</si>
  <si>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</si>
  <si>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</si>
  <si>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</si>
  <si>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</si>
  <si>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</si>
  <si>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</si>
  <si>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</si>
  <si>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</si>
  <si>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</si>
  <si>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</si>
  <si>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</si>
  <si>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</si>
  <si>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</si>
  <si>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</si>
  <si>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</si>
  <si>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</si>
  <si>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</si>
  <si>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</si>
  <si>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</si>
  <si>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</si>
  <si>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</si>
  <si>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</si>
  <si>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</si>
  <si>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</si>
  <si>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</si>
  <si>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</si>
  <si>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</si>
  <si>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</si>
  <si>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</si>
  <si>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</si>
  <si>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</si>
  <si>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</si>
  <si>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</si>
  <si>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</si>
  <si>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</si>
  <si>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</si>
  <si>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</si>
  <si>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</si>
  <si>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</si>
  <si>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</si>
  <si>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</si>
  <si>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</si>
  <si>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</si>
  <si>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</si>
  <si>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</si>
  <si>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</si>
  <si>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</si>
  <si>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</si>
  <si>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</si>
  <si>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</si>
  <si>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</si>
  <si>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</si>
  <si>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</si>
  <si>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</si>
  <si>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</si>
  <si>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</si>
  <si>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</si>
  <si>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</si>
  <si>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</si>
  <si>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</si>
  <si>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</si>
  <si>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</si>
  <si>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</si>
  <si>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</si>
  <si>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</si>
  <si>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</si>
  <si>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</si>
  <si>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</si>
  <si>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</si>
  <si>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</si>
  <si>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</si>
  <si>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</si>
  <si>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</si>
  <si>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</si>
  <si>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</si>
  <si>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</si>
  <si>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</si>
  <si>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</si>
  <si>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</si>
  <si>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</si>
  <si>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</si>
  <si>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</si>
  <si>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</si>
  <si>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</si>
  <si>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</si>
  <si>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</si>
  <si>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</si>
  <si>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</si>
  <si>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</si>
  <si>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</si>
  <si>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</si>
  <si>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</si>
  <si>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</si>
  <si>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</si>
  <si>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</si>
  <si>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</si>
  <si>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</si>
  <si>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</si>
  <si>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</si>
  <si>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</si>
  <si>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</si>
  <si>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</si>
  <si>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</si>
  <si>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</si>
  <si>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</si>
  <si>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</si>
  <si>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</si>
  <si>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</si>
  <si>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</si>
  <si>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</si>
  <si>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</si>
  <si>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</si>
  <si>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</si>
  <si>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</si>
  <si>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</si>
  <si>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</si>
  <si>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</si>
  <si>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</si>
  <si>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</si>
  <si>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</si>
  <si>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</si>
  <si>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</si>
  <si>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</si>
  <si>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</si>
  <si>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</si>
  <si>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</si>
  <si>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</si>
  <si>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</si>
  <si>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</si>
  <si>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</si>
  <si>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</si>
  <si>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</si>
  <si>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</si>
  <si>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</si>
  <si>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</si>
  <si>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</si>
  <si>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</si>
  <si>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</si>
  <si>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</si>
  <si>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</si>
  <si>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</si>
  <si>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</si>
  <si>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</si>
  <si>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</si>
  <si>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</si>
  <si>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</si>
  <si>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</si>
  <si>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</si>
  <si>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</si>
  <si>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</si>
  <si>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</si>
  <si>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</si>
  <si>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</si>
  <si>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</si>
  <si>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</si>
  <si>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</si>
  <si>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</si>
  <si>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</si>
  <si>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</si>
  <si>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</si>
  <si>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</si>
  <si>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</si>
  <si>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</si>
  <si>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</si>
  <si>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</si>
  <si>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</si>
  <si>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</si>
  <si>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</si>
  <si>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</si>
  <si>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</si>
  <si>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</si>
  <si>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</si>
  <si>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</si>
  <si>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</si>
  <si>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</si>
  <si>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</si>
  <si>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</si>
  <si>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</si>
  <si>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</si>
  <si>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</si>
  <si>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</si>
  <si>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</si>
  <si>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</si>
  <si>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</si>
  <si>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</si>
  <si>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</si>
  <si>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</si>
  <si>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</si>
  <si>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</si>
  <si>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</si>
  <si>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</si>
  <si>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</si>
  <si>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</si>
  <si>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</si>
  <si>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</si>
  <si>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</si>
  <si>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</si>
  <si>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</si>
  <si>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</si>
  <si>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</si>
  <si>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</si>
  <si>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</si>
  <si>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</si>
  <si>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</si>
  <si>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</si>
  <si>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</si>
  <si>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</si>
  <si>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</si>
  <si>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</si>
  <si>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</si>
  <si>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</si>
  <si>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</si>
  <si>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</si>
  <si>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</si>
  <si>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</si>
  <si>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</si>
  <si>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</si>
  <si>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</si>
  <si>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</si>
  <si>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</si>
  <si>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</si>
  <si>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</si>
  <si>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</si>
  <si>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</si>
  <si>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</si>
  <si>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</si>
  <si>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</si>
  <si>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</si>
  <si>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</si>
  <si>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</si>
  <si>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</si>
  <si>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</si>
  <si>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</si>
  <si>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</si>
  <si>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</si>
  <si>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</si>
  <si>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</si>
  <si>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</si>
  <si>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</si>
  <si>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</si>
  <si>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</si>
  <si>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</si>
  <si>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</si>
  <si>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</si>
  <si>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</si>
  <si>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</si>
  <si>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</si>
  <si>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</si>
  <si>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</si>
  <si>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</si>
  <si>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</si>
  <si>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</si>
  <si>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</si>
  <si>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</si>
  <si>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</si>
  <si>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</si>
  <si>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</si>
  <si>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</si>
  <si>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</si>
  <si>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</si>
  <si>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</si>
  <si>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</si>
  <si>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</si>
  <si>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</si>
  <si>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</si>
  <si>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</si>
  <si>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</si>
  <si>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</si>
  <si>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</si>
  <si>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</si>
  <si>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</si>
  <si>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</si>
  <si>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</si>
  <si>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</si>
  <si>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</si>
  <si>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</si>
  <si>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</si>
  <si>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</si>
  <si>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</si>
  <si>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</si>
  <si>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</si>
  <si>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</si>
  <si>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</si>
  <si>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</si>
  <si>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</si>
  <si>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</si>
  <si>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</si>
  <si>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</si>
  <si>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</si>
  <si>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</si>
  <si>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</si>
  <si>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</si>
  <si>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</si>
  <si>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</si>
  <si>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</si>
  <si>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</si>
  <si>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</si>
  <si>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</si>
  <si>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</si>
  <si>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</si>
  <si>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</si>
  <si>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</si>
  <si>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</si>
  <si>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</si>
  <si>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</si>
  <si>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</si>
  <si>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</si>
  <si>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</si>
  <si>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</si>
  <si>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</si>
  <si>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</si>
  <si>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</si>
  <si>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</si>
  <si>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</si>
  <si>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</si>
  <si>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</si>
  <si>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</si>
  <si>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</si>
  <si>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</si>
  <si>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</si>
  <si>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</si>
  <si>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</si>
  <si>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</si>
  <si>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</si>
  <si>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</si>
  <si>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</si>
  <si>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</si>
  <si>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</si>
  <si>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</si>
  <si>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</si>
  <si>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</si>
  <si>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</si>
  <si>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</si>
  <si>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</si>
  <si>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</si>
  <si>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</si>
  <si>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</si>
  <si>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</si>
  <si>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</si>
  <si>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</si>
  <si>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</si>
  <si>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</si>
  <si>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</si>
  <si>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</si>
  <si>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</si>
  <si>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</si>
  <si>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</si>
  <si>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</si>
  <si>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</si>
  <si>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</si>
  <si>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</si>
  <si>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</si>
  <si>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</si>
  <si>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</si>
  <si>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</si>
  <si>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</si>
  <si>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</si>
  <si>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</si>
  <si>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</si>
  <si>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</si>
  <si>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</si>
  <si>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</si>
  <si>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</si>
  <si>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</si>
  <si>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</si>
  <si>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</si>
  <si>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</si>
  <si>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</si>
  <si>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</si>
  <si>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</si>
  <si>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</si>
  <si>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</si>
  <si>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</si>
  <si>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</si>
  <si>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</si>
  <si>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</si>
  <si>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</si>
  <si>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</si>
  <si>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</si>
  <si>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</si>
  <si>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</si>
  <si>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</si>
  <si>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</si>
  <si>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</si>
  <si>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</si>
  <si>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</si>
  <si>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</si>
  <si>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</si>
  <si>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</si>
  <si>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</si>
  <si>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</si>
  <si>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</si>
  <si>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</si>
  <si>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</si>
  <si>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</si>
  <si>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</si>
  <si>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</si>
  <si>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</si>
  <si>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</si>
  <si>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</si>
  <si>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</si>
  <si>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</si>
  <si>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</si>
  <si>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</si>
  <si>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</si>
  <si>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</si>
  <si>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</si>
  <si>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</si>
  <si>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</si>
  <si>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</si>
  <si>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</si>
  <si>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</si>
  <si>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</si>
  <si>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</si>
  <si>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</si>
  <si>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</si>
  <si>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</si>
  <si>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</si>
  <si>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</si>
  <si>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</si>
  <si>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</si>
  <si>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</si>
  <si>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</si>
  <si>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</si>
  <si>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</si>
  <si>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</si>
  <si>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</si>
  <si>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</si>
  <si>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</si>
  <si>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</si>
  <si>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</si>
  <si>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</si>
  <si>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</si>
  <si>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</si>
  <si>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</si>
  <si>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</si>
  <si>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</si>
  <si>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</si>
  <si>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</si>
  <si>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</si>
  <si>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</si>
  <si>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</si>
  <si>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</si>
  <si>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</si>
  <si>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</si>
  <si>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</si>
  <si>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</si>
  <si>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</si>
  <si>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</si>
  <si>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</si>
  <si>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</si>
  <si>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</si>
  <si>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</si>
  <si>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</si>
  <si>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</si>
  <si>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</si>
  <si>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</si>
  <si>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</si>
  <si>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</si>
  <si>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</si>
  <si>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</si>
  <si>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</si>
  <si>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</si>
  <si>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</si>
  <si>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</si>
  <si>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</si>
  <si>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</si>
  <si>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</si>
  <si>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</si>
  <si>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</si>
  <si>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</si>
  <si>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</si>
  <si>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</si>
  <si>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</si>
  <si>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</si>
  <si>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</si>
  <si>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</si>
  <si>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</si>
  <si>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</si>
  <si>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</si>
  <si>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</si>
  <si>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</si>
  <si>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</si>
  <si>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</si>
  <si>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</si>
  <si>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</si>
  <si>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</si>
  <si>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</si>
  <si>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</si>
  <si>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</si>
  <si>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</si>
  <si>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</si>
  <si>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</si>
  <si>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</si>
  <si>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</si>
  <si>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</si>
  <si>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</si>
  <si>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</si>
  <si>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</si>
  <si>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</si>
  <si>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</si>
  <si>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</si>
  <si>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</si>
  <si>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</si>
  <si>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</si>
  <si>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</si>
  <si>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</si>
  <si>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</si>
  <si>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</si>
  <si>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</si>
  <si>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</si>
  <si>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</si>
  <si>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</si>
  <si>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</si>
  <si>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</si>
  <si>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</si>
  <si>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</si>
  <si>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</si>
  <si>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</si>
  <si>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</si>
  <si>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</si>
  <si>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</si>
  <si>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</si>
  <si>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</si>
  <si>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</si>
  <si>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</si>
  <si>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</si>
  <si>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</si>
  <si>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</si>
  <si>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</si>
  <si>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</si>
  <si>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</si>
  <si>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</si>
  <si>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</si>
  <si>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</si>
  <si>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</si>
  <si>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</si>
  <si>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</si>
  <si>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</si>
  <si>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</si>
  <si>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</si>
  <si>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</si>
  <si>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</si>
  <si>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</si>
  <si>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</si>
  <si>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</si>
  <si>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</si>
  <si>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</si>
  <si>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</si>
  <si>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</si>
  <si>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</si>
  <si>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</si>
  <si>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</si>
  <si>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</si>
  <si>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</si>
  <si>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</si>
  <si>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</si>
  <si>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</si>
  <si>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</si>
  <si>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</si>
  <si>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</si>
  <si>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</si>
  <si>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</si>
  <si>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</si>
  <si>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</si>
  <si>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</si>
  <si>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</si>
  <si>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</si>
  <si>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</si>
  <si>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</si>
  <si>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</si>
  <si>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</si>
  <si>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</si>
  <si>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</si>
  <si>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</si>
  <si>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</si>
  <si>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</si>
  <si>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</si>
  <si>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</si>
  <si>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</si>
  <si>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</si>
  <si>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</si>
  <si>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</si>
  <si>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</si>
  <si>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</si>
  <si>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</si>
  <si>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</si>
  <si>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</si>
  <si>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</si>
  <si>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</si>
  <si>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</si>
  <si>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</si>
  <si>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</si>
  <si>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</si>
  <si>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</si>
  <si>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</si>
  <si>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</si>
  <si>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</si>
  <si>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</si>
  <si>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</si>
  <si>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</si>
  <si>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</si>
  <si>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</si>
  <si>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</si>
  <si>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</si>
  <si>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</si>
  <si>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</si>
  <si>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</si>
  <si>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</si>
  <si>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</si>
  <si>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</si>
  <si>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</si>
  <si>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</si>
  <si>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</si>
  <si>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</si>
  <si>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</si>
  <si>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</si>
  <si>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</si>
  <si>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</si>
  <si>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</si>
  <si>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</si>
  <si>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</si>
  <si>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</si>
  <si>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</si>
  <si>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</si>
  <si>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</si>
  <si>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</si>
  <si>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</si>
  <si>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</si>
  <si>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</si>
  <si>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</si>
  <si>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</si>
  <si>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</si>
  <si>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</si>
  <si>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</si>
  <si>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</si>
  <si>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</si>
  <si>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</si>
  <si>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</si>
  <si>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</si>
  <si>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</si>
  <si>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</si>
  <si>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</si>
  <si>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</si>
  <si>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</si>
  <si>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</si>
  <si>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</si>
  <si>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</si>
  <si>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</si>
  <si>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</si>
  <si>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</si>
  <si>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</si>
  <si>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</si>
  <si>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</si>
  <si>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</si>
  <si>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</si>
  <si>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</si>
  <si>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</si>
  <si>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</si>
  <si>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</si>
  <si>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</si>
  <si>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</si>
  <si>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</si>
  <si>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</si>
  <si>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</si>
  <si>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</si>
  <si>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</si>
  <si>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</si>
  <si>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</si>
  <si>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</si>
  <si>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</si>
  <si>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</si>
  <si>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</si>
  <si>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</si>
  <si>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</si>
  <si>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</si>
  <si>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</si>
  <si>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</si>
  <si>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</si>
  <si>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</si>
  <si>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</si>
  <si>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</si>
  <si>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</si>
  <si>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</si>
  <si>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</si>
  <si>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</si>
  <si>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</si>
  <si>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</si>
  <si>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</si>
  <si>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</si>
  <si>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</si>
  <si>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</si>
  <si>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</si>
  <si>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</si>
  <si>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</si>
  <si>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</si>
  <si>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</si>
  <si>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</si>
  <si>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</si>
  <si>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</si>
  <si>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</si>
  <si>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</si>
  <si>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</si>
  <si>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</si>
  <si>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</si>
  <si>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</si>
  <si>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</si>
  <si>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</si>
  <si>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</si>
  <si>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</si>
  <si>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</si>
  <si>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</si>
  <si>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</si>
  <si>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</si>
  <si>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</si>
  <si>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</si>
  <si>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</si>
  <si>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</si>
  <si>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</si>
  <si>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</si>
  <si>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</si>
  <si>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</si>
  <si>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</si>
  <si>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</si>
  <si>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</si>
  <si>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</si>
  <si>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</si>
  <si>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</si>
  <si>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</si>
  <si>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</si>
  <si>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</si>
  <si>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</si>
  <si>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</si>
  <si>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</si>
  <si>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</si>
  <si>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</si>
  <si>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</si>
  <si>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</si>
  <si>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</si>
  <si>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</si>
  <si>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</si>
  <si>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</si>
  <si>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</si>
  <si>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</si>
  <si>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</si>
  <si>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</si>
  <si>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</si>
  <si>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</si>
  <si>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</si>
  <si>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</si>
  <si>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</si>
  <si>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</si>
  <si>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</si>
  <si>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</si>
  <si>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</si>
  <si>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</si>
  <si>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</si>
  <si>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</si>
  <si>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</si>
  <si>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</si>
  <si>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</si>
  <si>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</si>
  <si>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</si>
  <si>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</si>
  <si>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</si>
  <si>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</si>
  <si>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</si>
  <si>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</si>
  <si>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</si>
  <si>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</si>
  <si>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</si>
  <si>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</si>
  <si>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</si>
  <si>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</si>
  <si>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</si>
  <si>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</si>
  <si>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</si>
  <si>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</si>
  <si>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</si>
  <si>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</si>
  <si>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</si>
  <si>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</si>
  <si>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</si>
  <si>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</si>
  <si>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</si>
  <si>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</si>
  <si>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</si>
  <si>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</si>
  <si>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</si>
  <si>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</si>
  <si>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</si>
  <si>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</si>
  <si>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</si>
  <si>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</si>
  <si>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</si>
  <si>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</si>
  <si>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</si>
  <si>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</si>
  <si>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</si>
  <si>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</si>
  <si>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</si>
  <si>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</si>
  <si>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</si>
  <si>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</si>
  <si>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</si>
  <si>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</si>
  <si>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</si>
  <si>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</si>
  <si>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</si>
  <si>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</si>
  <si>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</si>
  <si>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</si>
  <si>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</si>
  <si>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</si>
  <si>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</si>
  <si>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</si>
  <si>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</si>
  <si>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</si>
  <si>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</si>
  <si>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</si>
  <si>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</si>
  <si>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</si>
  <si>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</si>
  <si>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</si>
  <si>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</si>
  <si>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</si>
  <si>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</si>
  <si>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</si>
  <si>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</si>
  <si>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</si>
  <si>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</si>
  <si>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</si>
  <si>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</si>
  <si>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</si>
  <si>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</si>
  <si>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</si>
  <si>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</si>
  <si>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</si>
  <si>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</si>
  <si>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</si>
  <si>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</si>
  <si>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</si>
  <si>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</si>
  <si>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</si>
  <si>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</si>
  <si>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</si>
  <si>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</si>
  <si>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</si>
  <si>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</si>
  <si>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</si>
  <si>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</si>
  <si>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</si>
  <si>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</si>
  <si>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</si>
  <si>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</si>
  <si>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</si>
  <si>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</si>
  <si>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</si>
  <si>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</si>
  <si>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</si>
  <si>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</si>
  <si>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</si>
  <si>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</si>
  <si>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</si>
  <si>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</si>
  <si>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</si>
  <si>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</si>
  <si>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</si>
  <si>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</si>
  <si>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</si>
  <si>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</si>
  <si>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</si>
  <si>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</si>
  <si>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</si>
  <si>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</si>
  <si>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</si>
  <si>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</si>
  <si>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</si>
  <si>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</si>
  <si>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</si>
  <si>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</si>
  <si>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</si>
  <si>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</si>
  <si>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</si>
  <si>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</si>
  <si>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</si>
  <si>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</si>
  <si>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</si>
  <si>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</si>
  <si>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</si>
  <si>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</si>
  <si>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</si>
  <si>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</si>
  <si>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</si>
  <si>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</si>
  <si>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</si>
  <si>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</si>
  <si>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</si>
  <si>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</si>
  <si>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</si>
  <si>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</si>
  <si>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</si>
  <si>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</si>
  <si>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</si>
  <si>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</si>
  <si>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</si>
  <si>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</si>
  <si>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</si>
  <si>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</si>
  <si>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</si>
  <si>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</si>
  <si>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</si>
  <si>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</si>
  <si>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</si>
  <si>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</si>
  <si>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</si>
  <si>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</si>
  <si>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</si>
  <si>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</si>
  <si>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</si>
  <si>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</si>
  <si>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</si>
  <si>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</si>
  <si>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</si>
  <si>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</si>
  <si>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</si>
  <si>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</si>
  <si>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</si>
  <si>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</si>
  <si>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</si>
  <si>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</si>
  <si>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</si>
  <si>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</si>
  <si>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</si>
  <si>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</si>
  <si>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</si>
  <si>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</si>
  <si>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</si>
  <si>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</si>
  <si>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</si>
  <si>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</si>
  <si>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</si>
  <si>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</si>
  <si>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</si>
  <si>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</si>
  <si>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</si>
  <si>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</si>
  <si>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</si>
  <si>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</si>
  <si>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</si>
  <si>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</si>
  <si>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</si>
  <si>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</si>
  <si>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</si>
  <si>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</si>
  <si>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</si>
  <si>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</si>
  <si>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</si>
  <si>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</si>
  <si>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</si>
  <si>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</si>
  <si>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</si>
  <si>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</si>
  <si>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</si>
  <si>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</si>
  <si>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</si>
  <si>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</si>
  <si>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</si>
  <si>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</si>
  <si>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</si>
  <si>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</si>
  <si>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</si>
  <si>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</si>
  <si>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</si>
  <si>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</si>
  <si>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</si>
  <si>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</si>
  <si>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</si>
  <si>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</si>
  <si>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</si>
  <si>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</si>
  <si>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</si>
  <si>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</si>
  <si>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</si>
  <si>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</si>
  <si>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</si>
  <si>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</si>
  <si>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</si>
  <si>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</si>
  <si>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</si>
  <si>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</si>
  <si>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</si>
  <si>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</si>
  <si>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</si>
  <si>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</si>
  <si>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</si>
  <si>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</si>
  <si>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</si>
  <si>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</si>
  <si>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</si>
  <si>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</si>
  <si>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</si>
  <si>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</si>
  <si>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</si>
  <si>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</si>
  <si>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</si>
  <si>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</si>
  <si>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</si>
  <si>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</si>
  <si>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</si>
  <si>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</si>
  <si>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</si>
  <si>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</si>
  <si>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</si>
  <si>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</si>
  <si>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</si>
  <si>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</si>
  <si>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</si>
  <si>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</si>
  <si>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</si>
  <si>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</si>
  <si>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</si>
  <si>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</si>
  <si>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</si>
  <si>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</si>
  <si>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</si>
  <si>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</si>
  <si>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</si>
  <si>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</si>
  <si>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</si>
  <si>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</si>
  <si>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</si>
  <si>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</si>
  <si>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</si>
  <si>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</si>
  <si>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</si>
  <si>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</si>
  <si>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</si>
  <si>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</si>
  <si>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</si>
  <si>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</si>
  <si>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</si>
  <si>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</si>
  <si>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</si>
  <si>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</si>
  <si>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</si>
  <si>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</si>
  <si>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</si>
  <si>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</si>
  <si>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</si>
  <si>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</si>
  <si>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</si>
  <si>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</si>
  <si>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</si>
  <si>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</si>
  <si>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</si>
  <si>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</si>
  <si>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</si>
  <si>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</si>
  <si>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</si>
  <si>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</si>
  <si>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</si>
  <si>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</si>
  <si>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</si>
  <si>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</si>
  <si>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</si>
  <si>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</si>
  <si>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</si>
  <si>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</si>
  <si>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</si>
  <si>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</si>
  <si>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</si>
  <si>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</si>
  <si>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</si>
  <si>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</si>
  <si>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</si>
  <si>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</si>
  <si>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</si>
  <si>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</si>
  <si>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</si>
  <si>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</si>
  <si>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</si>
  <si>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</si>
  <si>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</si>
  <si>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</si>
  <si>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</si>
  <si>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</si>
  <si>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</si>
  <si>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</si>
  <si>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</si>
  <si>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</si>
  <si>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</si>
  <si>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</si>
  <si>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</si>
  <si>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</si>
  <si>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</si>
  <si>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</si>
  <si>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</si>
  <si>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</si>
  <si>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</si>
  <si>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</si>
  <si>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</si>
  <si>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</si>
  <si>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</si>
  <si>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</si>
  <si>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</si>
  <si>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</si>
  <si>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</si>
  <si>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</si>
  <si>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</si>
  <si>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</si>
  <si>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</si>
  <si>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</si>
  <si>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</si>
  <si>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</si>
  <si>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</si>
  <si>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</si>
  <si>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</si>
  <si>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</si>
  <si>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</si>
  <si>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</si>
  <si>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</si>
  <si>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</si>
  <si>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</si>
  <si>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</si>
  <si>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</si>
  <si>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</si>
  <si>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</si>
  <si>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</si>
  <si>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</si>
  <si>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</si>
  <si>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</si>
  <si>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</si>
  <si>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</si>
  <si>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</si>
  <si>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</si>
  <si>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</si>
  <si>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</si>
  <si>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</si>
  <si>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</si>
  <si>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</si>
  <si>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</si>
  <si>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</si>
  <si>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</si>
  <si>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</si>
  <si>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</si>
  <si>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</si>
  <si>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</si>
  <si>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</si>
  <si>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</si>
  <si>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</si>
  <si>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</si>
  <si>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</si>
  <si>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</si>
  <si>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</si>
  <si>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</si>
  <si>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</si>
  <si>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</si>
  <si>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</si>
  <si>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</si>
  <si>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</si>
  <si>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</si>
  <si>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</si>
  <si>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</si>
  <si>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</si>
  <si>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</si>
  <si>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</si>
  <si>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</si>
  <si>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</si>
  <si>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</si>
  <si>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</si>
  <si>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</si>
  <si>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</si>
  <si>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</si>
  <si>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</si>
  <si>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</si>
  <si>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</si>
  <si>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</si>
  <si>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</si>
  <si>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</si>
  <si>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</si>
  <si>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</si>
  <si>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</si>
  <si>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</si>
  <si>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</si>
  <si>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</si>
  <si>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</si>
  <si>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</si>
  <si>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</si>
  <si>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</si>
  <si>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</si>
  <si>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</si>
  <si>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</si>
  <si>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</si>
  <si>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</si>
  <si>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</si>
  <si>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</si>
  <si>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</si>
  <si>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</si>
  <si>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</si>
  <si>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</si>
  <si>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</si>
  <si>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</si>
  <si>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</si>
  <si>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</si>
  <si>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</si>
  <si>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</si>
  <si>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</si>
  <si>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</si>
  <si>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</si>
  <si>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</si>
  <si>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</si>
  <si>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</si>
  <si>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</si>
  <si>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</si>
  <si>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</si>
  <si>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</si>
  <si>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</si>
  <si>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</si>
  <si>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</si>
  <si>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</si>
  <si>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</si>
  <si>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</si>
  <si>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</si>
  <si>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</si>
  <si>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</si>
  <si>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</si>
  <si>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</si>
  <si>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</si>
  <si>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</si>
  <si>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</si>
  <si>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</si>
  <si>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</si>
  <si>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</si>
  <si>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</si>
  <si>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</si>
  <si>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</si>
  <si>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</si>
  <si>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</si>
  <si>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</si>
  <si>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</si>
  <si>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</si>
  <si>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</si>
  <si>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</si>
  <si>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</si>
  <si>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</si>
  <si>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</si>
  <si>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</si>
  <si>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</si>
  <si>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</si>
  <si>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</si>
  <si>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</si>
  <si>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</si>
  <si>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</si>
  <si>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</si>
  <si>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</si>
  <si>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</si>
  <si>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</si>
  <si>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</si>
  <si>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</si>
  <si>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</si>
  <si>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</si>
  <si>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</si>
  <si>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</si>
  <si>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</si>
  <si>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</si>
  <si>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</si>
  <si>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</si>
  <si>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</si>
  <si>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</si>
  <si>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</si>
  <si>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</si>
  <si>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</si>
  <si>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</si>
  <si>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</si>
  <si>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</si>
  <si>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</si>
  <si>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</si>
  <si>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</si>
  <si>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</si>
  <si>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</si>
  <si>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</si>
  <si>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</si>
  <si>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</si>
  <si>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</si>
  <si>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</si>
  <si>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</si>
  <si>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</si>
  <si>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</si>
  <si>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</si>
  <si>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</si>
  <si>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</si>
  <si>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</si>
  <si>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</si>
  <si>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</si>
  <si>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</si>
  <si>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</si>
  <si>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</si>
  <si>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</si>
  <si>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</si>
  <si>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</si>
  <si>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</si>
  <si>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</si>
  <si>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</si>
  <si>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</si>
  <si>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</si>
  <si>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</si>
  <si>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</si>
  <si>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</si>
  <si>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</si>
  <si>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</si>
  <si>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</si>
  <si>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</si>
  <si>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</si>
  <si>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</si>
  <si>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</si>
  <si>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</si>
  <si>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</si>
  <si>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</si>
  <si>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</si>
  <si>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</si>
  <si>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</si>
  <si>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</si>
  <si>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</si>
  <si>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</si>
  <si>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</si>
  <si>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</si>
  <si>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</si>
  <si>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</si>
  <si>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</si>
  <si>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</si>
  <si>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</si>
  <si>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</si>
  <si>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</si>
  <si>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</si>
  <si>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</si>
  <si>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</si>
  <si>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</si>
  <si>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</si>
  <si>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</si>
  <si>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</si>
  <si>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</si>
  <si>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</si>
  <si>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</si>
  <si>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</si>
  <si>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</si>
  <si>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</si>
  <si>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</si>
  <si>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</si>
  <si>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</si>
  <si>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</si>
  <si>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</si>
  <si>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</si>
  <si>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</si>
  <si>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</si>
  <si>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</si>
  <si>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</si>
  <si>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</si>
  <si>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</si>
  <si>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</si>
  <si>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</si>
  <si>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</si>
  <si>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</si>
  <si>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</si>
  <si>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</si>
  <si>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</si>
  <si>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</si>
  <si>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</si>
  <si>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</si>
  <si>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</si>
  <si>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</si>
  <si>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</si>
  <si>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</si>
  <si>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</si>
  <si>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</si>
  <si>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</si>
  <si>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</si>
  <si>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</si>
  <si>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</si>
  <si>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</si>
  <si>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</si>
  <si>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</si>
  <si>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</si>
  <si>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</si>
  <si>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</si>
  <si>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</si>
  <si>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</si>
  <si>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</si>
  <si>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</si>
  <si>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</si>
  <si>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</si>
  <si>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</si>
  <si>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</si>
  <si>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</si>
  <si>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</si>
  <si>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</si>
  <si>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</si>
  <si>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</si>
  <si>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</si>
  <si>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</si>
  <si>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</si>
  <si>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</si>
  <si>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</si>
  <si>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</si>
  <si>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</si>
  <si>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</si>
  <si>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</si>
  <si>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</si>
  <si>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</si>
  <si>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</si>
  <si>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</si>
  <si>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</si>
  <si>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</si>
  <si>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</si>
  <si>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</si>
  <si>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</si>
  <si>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</si>
  <si>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</si>
  <si>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</si>
  <si>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</si>
  <si>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</si>
  <si>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</si>
  <si>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</si>
  <si>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</si>
  <si>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</si>
  <si>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</si>
  <si>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</si>
  <si>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</si>
  <si>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</si>
  <si>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</si>
  <si>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</si>
  <si>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</si>
  <si>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</si>
  <si>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</si>
  <si>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</si>
  <si>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</si>
  <si>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</si>
  <si>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</si>
  <si>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</si>
  <si>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</si>
  <si>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</si>
  <si>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</si>
  <si>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</si>
  <si>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</si>
  <si>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</si>
  <si>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</si>
  <si>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</si>
  <si>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</si>
  <si>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</si>
  <si>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</si>
  <si>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</si>
  <si>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</si>
  <si>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</si>
  <si>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</si>
  <si>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</si>
  <si>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</si>
  <si>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</si>
  <si>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</si>
  <si>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</si>
  <si>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</si>
  <si>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</si>
  <si>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</si>
  <si>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</si>
  <si>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</si>
  <si>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</si>
  <si>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</si>
  <si>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</si>
  <si>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</si>
  <si>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</si>
  <si>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</si>
  <si>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</si>
  <si>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</si>
  <si>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</si>
  <si>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</si>
  <si>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</si>
  <si>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</si>
  <si>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</si>
  <si>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</si>
  <si>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</si>
  <si>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</si>
  <si>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</si>
  <si>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</si>
  <si>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</si>
  <si>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</si>
  <si>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</si>
  <si>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</si>
  <si>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</si>
  <si>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</si>
  <si>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</si>
  <si>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</si>
  <si>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</si>
  <si>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</si>
  <si>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</si>
  <si>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</si>
  <si>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</si>
  <si>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</si>
  <si>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</si>
  <si>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</si>
  <si>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</si>
  <si>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</si>
  <si>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</si>
  <si>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</si>
  <si>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</si>
  <si>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</si>
  <si>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</si>
  <si>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</si>
  <si>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</si>
  <si>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</si>
  <si>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</si>
  <si>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</si>
  <si>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</si>
  <si>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</si>
  <si>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</si>
  <si>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</si>
  <si>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</si>
  <si>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</si>
  <si>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</si>
  <si>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</si>
  <si>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</si>
  <si>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</si>
  <si>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</si>
  <si>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</si>
  <si>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</si>
  <si>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</si>
  <si>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</si>
  <si>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</si>
  <si>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</si>
  <si>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</si>
  <si>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</si>
  <si>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</si>
  <si>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</si>
  <si>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</si>
  <si>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</si>
  <si>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</si>
  <si>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</si>
  <si>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</si>
  <si>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</si>
  <si>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</si>
  <si>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</si>
  <si>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</si>
  <si>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</si>
  <si>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</si>
  <si>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</si>
  <si>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</si>
  <si>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</si>
  <si>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</si>
  <si>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</si>
  <si>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</si>
  <si>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</si>
  <si>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</si>
  <si>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</si>
  <si>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</si>
  <si>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</si>
  <si>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</si>
  <si>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</si>
  <si>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</si>
  <si>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</si>
  <si>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</si>
  <si>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</si>
  <si>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</si>
  <si>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</si>
  <si>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</si>
  <si>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</si>
  <si>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</si>
  <si>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</si>
  <si>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</si>
  <si>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</si>
  <si>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</si>
  <si>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</si>
  <si>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</si>
  <si>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</si>
  <si>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</si>
  <si>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</si>
  <si>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</si>
  <si>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</si>
  <si>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</si>
  <si>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</si>
  <si>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</si>
  <si>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</si>
  <si>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</si>
  <si>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</si>
  <si>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</si>
  <si>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</si>
  <si>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</si>
  <si>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</si>
  <si>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</si>
  <si>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</si>
  <si>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</si>
  <si>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</si>
  <si>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</si>
  <si>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</si>
  <si>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</si>
  <si>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</si>
  <si>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</si>
  <si>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</si>
  <si>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</si>
  <si>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</si>
  <si>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</si>
  <si>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</si>
  <si>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</si>
  <si>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</si>
  <si>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</si>
  <si>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</si>
  <si>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</si>
  <si>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</si>
  <si>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</si>
  <si>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</si>
  <si>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</si>
  <si>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</si>
  <si>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</si>
  <si>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</si>
  <si>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</si>
  <si>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</si>
  <si>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</si>
  <si>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</si>
  <si>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</si>
  <si>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</si>
  <si>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</si>
  <si>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</si>
  <si>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</si>
  <si>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</si>
  <si>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</si>
  <si>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</si>
  <si>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</si>
  <si>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</si>
  <si>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</si>
  <si>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</si>
  <si>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</si>
  <si>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</si>
  <si>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</si>
  <si>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</si>
  <si>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</si>
  <si>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</si>
  <si>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</si>
  <si>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</si>
  <si>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</si>
  <si>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</si>
  <si>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</si>
  <si>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</si>
  <si>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</si>
  <si>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</si>
  <si>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</si>
  <si>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</si>
  <si>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</si>
  <si>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</si>
  <si>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</si>
  <si>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</si>
  <si>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</si>
  <si>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</si>
  <si>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</si>
  <si>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</si>
  <si>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</si>
  <si>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</si>
  <si>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</si>
  <si>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</si>
  <si>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</si>
  <si>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</si>
  <si>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</si>
  <si>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</si>
  <si>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</si>
  <si>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</si>
  <si>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</si>
  <si>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</si>
  <si>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</si>
  <si>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</si>
  <si>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</si>
  <si>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</si>
  <si>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</si>
  <si>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</si>
  <si>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</si>
  <si>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</si>
  <si>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</si>
  <si>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</si>
  <si>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</si>
  <si>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</si>
  <si>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</si>
  <si>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</si>
  <si>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</si>
  <si>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</si>
  <si>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</si>
  <si>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</si>
  <si>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</si>
  <si>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</si>
  <si>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</si>
  <si>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</si>
  <si>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</si>
  <si>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</si>
  <si>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</si>
  <si>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</si>
  <si>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</si>
  <si>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</si>
  <si>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</si>
  <si>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</si>
  <si>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</si>
  <si>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</si>
  <si>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</si>
  <si>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</si>
  <si>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</si>
  <si>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</si>
  <si>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</si>
  <si>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</si>
  <si>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</si>
  <si>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</si>
  <si>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</si>
  <si>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</si>
  <si>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</si>
  <si>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</si>
  <si>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</si>
  <si>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</si>
  <si>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</si>
  <si>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</si>
  <si>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</si>
  <si>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</si>
  <si>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</si>
  <si>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</si>
  <si>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</si>
  <si>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</si>
  <si>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</si>
  <si>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</si>
  <si>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</si>
  <si>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</si>
  <si>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</si>
  <si>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</si>
  <si>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</si>
  <si>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</si>
  <si>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</si>
  <si>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</si>
  <si>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</si>
  <si>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</si>
  <si>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</si>
  <si>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</si>
  <si>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</si>
  <si>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</si>
  <si>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</si>
  <si>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</si>
  <si>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</si>
  <si>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</si>
  <si>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</si>
  <si>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</si>
  <si>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</si>
  <si>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</si>
  <si>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</si>
  <si>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</si>
  <si>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</si>
  <si>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</si>
  <si>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</si>
  <si>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</si>
  <si>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</si>
  <si>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</si>
  <si>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</si>
  <si>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</si>
  <si>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</si>
  <si>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</si>
  <si>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</si>
  <si>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</si>
  <si>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</si>
  <si>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</si>
  <si>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</si>
  <si>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</si>
  <si>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</si>
  <si>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</si>
  <si>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</si>
  <si>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</si>
  <si>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</si>
  <si>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</si>
  <si>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</si>
  <si>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</si>
  <si>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</si>
  <si>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</si>
  <si>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</si>
  <si>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</si>
  <si>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</si>
  <si>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</si>
  <si>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</si>
  <si>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</si>
  <si>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</si>
  <si>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</si>
  <si>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</si>
  <si>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</si>
  <si>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</si>
  <si>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</si>
  <si>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</si>
  <si>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</si>
  <si>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</si>
  <si>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</si>
  <si>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</si>
  <si>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</si>
  <si>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</si>
  <si>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</si>
  <si>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</si>
  <si>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</si>
  <si>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</si>
  <si>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</si>
  <si>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</si>
  <si>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</si>
  <si>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</si>
  <si>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</si>
  <si>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</si>
  <si>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</si>
  <si>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</si>
  <si>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</si>
  <si>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</si>
  <si>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</si>
  <si>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</si>
  <si>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</si>
  <si>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</si>
  <si>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</si>
  <si>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</si>
  <si>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</si>
  <si>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</si>
  <si>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</si>
  <si>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</si>
  <si>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</si>
  <si>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</si>
  <si>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</si>
  <si>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</si>
  <si>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</si>
  <si>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</si>
  <si>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</si>
  <si>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</si>
  <si>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</si>
  <si>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</si>
  <si>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</si>
  <si>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</si>
  <si>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</si>
  <si>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</si>
  <si>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</si>
  <si>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</si>
  <si>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</si>
  <si>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</si>
  <si>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</si>
  <si>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</si>
  <si>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</si>
  <si>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</si>
  <si>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</si>
  <si>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</si>
  <si>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</si>
  <si>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</si>
  <si>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</si>
  <si>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</si>
  <si>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</si>
  <si>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</si>
  <si>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</si>
  <si>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</si>
  <si>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</si>
  <si>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</si>
  <si>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</si>
  <si>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</si>
  <si>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</si>
  <si>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</si>
  <si>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</si>
  <si>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</si>
  <si>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</si>
  <si>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</si>
  <si>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</si>
  <si>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</si>
  <si>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</si>
  <si>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</si>
  <si>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</si>
  <si>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</si>
  <si>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</si>
  <si>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</si>
  <si>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</si>
  <si>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</si>
  <si>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</si>
  <si>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</si>
  <si>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</si>
  <si>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</si>
  <si>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</si>
  <si>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</si>
  <si>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</si>
  <si>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</si>
  <si>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</si>
  <si>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</si>
  <si>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</si>
  <si>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</si>
  <si>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</si>
  <si>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</si>
  <si>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</si>
  <si>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</si>
  <si>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</si>
  <si>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</si>
  <si>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</si>
  <si>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</si>
  <si>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</si>
  <si>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</si>
  <si>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</si>
  <si>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</si>
  <si>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</si>
  <si>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</si>
  <si>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</si>
  <si>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</si>
  <si>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</si>
  <si>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</si>
  <si>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</si>
  <si>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</si>
  <si>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</si>
  <si>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</si>
  <si>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</si>
  <si>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</si>
  <si>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</si>
  <si>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</si>
  <si>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</si>
  <si>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</si>
  <si>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</si>
  <si>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</si>
  <si>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</si>
  <si>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</si>
  <si>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</si>
  <si>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</si>
  <si>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</si>
  <si>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</si>
  <si>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</si>
  <si>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</si>
  <si>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</si>
  <si>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</si>
  <si>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</si>
  <si>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</si>
  <si>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</si>
  <si>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</si>
  <si>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</si>
  <si>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</si>
  <si>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</si>
  <si>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</si>
  <si>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</si>
  <si>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</si>
  <si>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</si>
  <si>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</si>
  <si>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</si>
  <si>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</si>
  <si>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</si>
  <si>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</si>
  <si>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</si>
  <si>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</si>
  <si>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</si>
  <si>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</si>
  <si>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</si>
  <si>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</si>
  <si>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</si>
  <si>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</si>
  <si>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</si>
  <si>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</si>
  <si>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</si>
  <si>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</si>
  <si>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</si>
  <si>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</si>
  <si>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</si>
  <si>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</si>
  <si>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</si>
  <si>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</si>
  <si>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</si>
  <si>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</si>
  <si>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</si>
  <si>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</si>
  <si>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</si>
  <si>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</si>
  <si>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</si>
  <si>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</si>
  <si>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</si>
  <si>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</si>
  <si>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</si>
  <si>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</si>
  <si>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</si>
  <si>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</si>
  <si>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</si>
  <si>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</si>
  <si>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</si>
  <si>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</si>
  <si>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</si>
  <si>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</si>
  <si>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</si>
  <si>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</si>
  <si>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</si>
  <si>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</si>
  <si>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</si>
  <si>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</si>
  <si>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</si>
  <si>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</si>
  <si>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</si>
  <si>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</si>
  <si>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</si>
  <si>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</si>
  <si>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</si>
  <si>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</si>
  <si>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</si>
  <si>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</si>
  <si>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</si>
  <si>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</si>
  <si>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</si>
  <si>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</si>
  <si>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</si>
  <si>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</si>
  <si>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</si>
  <si>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</si>
  <si>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</si>
  <si>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</si>
  <si>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</si>
  <si>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</si>
  <si>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</si>
  <si>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</si>
  <si>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</si>
  <si>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</si>
  <si>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</si>
  <si>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</si>
  <si>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</si>
  <si>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</si>
  <si>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</si>
  <si>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</si>
  <si>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</si>
  <si>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</si>
  <si>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</si>
  <si>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</si>
  <si>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</si>
  <si>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</si>
  <si>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</si>
  <si>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</si>
  <si>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</si>
  <si>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</si>
  <si>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</si>
  <si>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</si>
  <si>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</si>
  <si>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</si>
  <si>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</si>
  <si>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</si>
  <si>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</si>
  <si>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</si>
  <si>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</si>
  <si>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</si>
  <si>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</si>
  <si>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</si>
  <si>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</si>
  <si>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</si>
  <si>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</si>
  <si>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</si>
  <si>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</si>
  <si>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</si>
  <si>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</si>
  <si>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</si>
  <si>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</si>
  <si>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</si>
  <si>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</si>
  <si>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</si>
  <si>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</si>
  <si>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</si>
  <si>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</si>
  <si>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</si>
  <si>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</si>
  <si>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</si>
  <si>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</si>
  <si>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</si>
  <si>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</si>
  <si>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</si>
  <si>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</si>
  <si>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</si>
  <si>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</si>
  <si>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</si>
  <si>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</si>
  <si>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</si>
  <si>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</si>
  <si>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</si>
  <si>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</si>
  <si>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</si>
  <si>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</si>
  <si>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</si>
  <si>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</si>
  <si>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</si>
  <si>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</si>
  <si>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</si>
  <si>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</si>
  <si>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</si>
  <si>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</si>
  <si>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</si>
  <si>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</si>
  <si>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</si>
  <si>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</si>
  <si>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</si>
  <si>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</si>
  <si>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</si>
  <si>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</si>
  <si>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</si>
  <si>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</si>
  <si>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</si>
  <si>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</si>
  <si>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</si>
  <si>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</si>
  <si>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</si>
  <si>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</si>
  <si>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</si>
  <si>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</si>
  <si>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</si>
  <si>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</si>
  <si>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</si>
  <si>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</si>
  <si>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</si>
  <si>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</si>
  <si>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</si>
  <si>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</si>
  <si>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</si>
  <si>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</si>
  <si>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</si>
  <si>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</si>
  <si>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</si>
  <si>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</si>
  <si>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</si>
  <si>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</si>
  <si>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</si>
  <si>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</si>
  <si>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</si>
  <si>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</si>
  <si>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</si>
  <si>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</si>
  <si>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</si>
  <si>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</si>
  <si>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</si>
  <si>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</si>
  <si>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</si>
  <si>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</si>
  <si>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</si>
  <si>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</si>
  <si>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</si>
  <si>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</si>
  <si>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</si>
  <si>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</si>
  <si>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</si>
  <si>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</si>
  <si>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</si>
  <si>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</si>
  <si>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</si>
  <si>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</si>
  <si>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</si>
  <si>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</si>
  <si>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</si>
  <si>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</si>
  <si>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</si>
  <si>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</si>
  <si>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</si>
  <si>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</si>
  <si>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</si>
  <si>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</si>
  <si>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</si>
  <si>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</si>
  <si>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</si>
  <si>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</si>
  <si>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</si>
  <si>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</si>
  <si>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</si>
  <si>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</si>
  <si>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</si>
  <si>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</si>
  <si>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</si>
  <si>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</si>
  <si>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</si>
  <si>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</si>
  <si>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</si>
  <si>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</si>
  <si>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</si>
  <si>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</si>
  <si>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</si>
  <si>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</si>
  <si>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</si>
  <si>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</si>
  <si>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</si>
  <si>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</si>
  <si>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</si>
  <si>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</si>
  <si>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</si>
  <si>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</si>
  <si>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</si>
  <si>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</si>
  <si>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</si>
  <si>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</si>
  <si>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</si>
  <si>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</si>
  <si>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</si>
  <si>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</si>
  <si>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</si>
  <si>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</si>
  <si>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</si>
  <si>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</si>
  <si>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</si>
  <si>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</si>
  <si>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</si>
  <si>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</si>
  <si>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</si>
  <si>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</si>
  <si>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</si>
  <si>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</si>
  <si>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</si>
  <si>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</si>
  <si>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</si>
  <si>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</si>
  <si>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</si>
  <si>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</si>
  <si>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</si>
  <si>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</si>
  <si>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</si>
  <si>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</si>
  <si>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</si>
  <si>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</si>
  <si>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</si>
  <si>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</si>
  <si>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</si>
  <si>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</si>
  <si>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</si>
  <si>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</si>
  <si>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</si>
  <si>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</si>
  <si>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</si>
  <si>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</si>
  <si>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</si>
  <si>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</si>
  <si>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</si>
  <si>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</si>
  <si>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</si>
  <si>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</si>
  <si>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</si>
  <si>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</si>
  <si>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</si>
  <si>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</si>
  <si>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</si>
  <si>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</si>
  <si>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</si>
  <si>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</si>
  <si>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</si>
  <si>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</si>
  <si>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</si>
  <si>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</si>
  <si>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</si>
  <si>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</si>
  <si>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</si>
  <si>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</si>
  <si>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</si>
  <si>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</si>
  <si>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</si>
  <si>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</si>
  <si>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</si>
  <si>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</si>
  <si>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</si>
  <si>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</si>
  <si>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</si>
  <si>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</si>
  <si>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</si>
  <si>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</si>
  <si>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</si>
  <si>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</si>
  <si>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</si>
  <si>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</si>
  <si>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</si>
  <si>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</si>
  <si>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</si>
  <si>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</si>
  <si>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</si>
  <si>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</si>
  <si>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</si>
  <si>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</si>
  <si>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</si>
  <si>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</si>
  <si>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</si>
  <si>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</si>
  <si>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</si>
  <si>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</si>
  <si>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</si>
  <si>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</si>
  <si>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</si>
  <si>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</si>
  <si>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</si>
  <si>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</si>
  <si>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</si>
  <si>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</si>
  <si>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</si>
  <si>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</si>
  <si>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</si>
  <si>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</si>
  <si>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</si>
  <si>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</si>
  <si>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</si>
  <si>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</si>
  <si>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</si>
  <si>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</si>
  <si>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</si>
  <si>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</si>
  <si>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</si>
  <si>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</si>
  <si>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</si>
  <si>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</si>
  <si>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</si>
  <si>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</si>
  <si>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</si>
  <si>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</si>
  <si>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</si>
  <si>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</si>
  <si>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</si>
  <si>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</si>
  <si>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</si>
  <si>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</si>
  <si>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</si>
  <si>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</si>
  <si>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</si>
  <si>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</si>
  <si>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</si>
  <si>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</si>
  <si>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</si>
  <si>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</si>
  <si>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</si>
  <si>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</si>
  <si>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</si>
  <si>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</si>
  <si>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</si>
  <si>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</si>
  <si>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</si>
  <si>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</si>
  <si>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</si>
  <si>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</si>
  <si>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</si>
  <si>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</si>
  <si>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</si>
  <si>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</si>
  <si>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</si>
  <si>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</si>
  <si>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</si>
  <si>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</si>
  <si>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</si>
  <si>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</si>
  <si>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</si>
  <si>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</si>
  <si>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</si>
  <si>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</si>
  <si>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</si>
  <si>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</si>
  <si>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</si>
  <si>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</si>
  <si>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</si>
  <si>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</si>
  <si>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</si>
  <si>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</si>
  <si>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</si>
  <si>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</si>
  <si>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</si>
  <si>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</si>
  <si>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</si>
  <si>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</si>
  <si>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</si>
  <si>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</si>
  <si>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</si>
  <si>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</si>
  <si>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</si>
  <si>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</si>
  <si>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</si>
  <si>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</si>
  <si>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</si>
  <si>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</si>
  <si>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</si>
  <si>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</si>
  <si>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</si>
  <si>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</si>
  <si>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</si>
  <si>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</si>
  <si>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</si>
  <si>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</si>
  <si>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</si>
  <si>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</si>
  <si>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</si>
  <si>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</si>
  <si>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</si>
  <si>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</si>
  <si>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</si>
  <si>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</si>
  <si>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</si>
  <si>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</si>
  <si>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</si>
  <si>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</si>
  <si>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</si>
  <si>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</si>
  <si>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</si>
  <si>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</si>
  <si>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</si>
  <si>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</si>
  <si>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</si>
  <si>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</si>
  <si>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</si>
  <si>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</si>
  <si>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</si>
  <si>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</si>
  <si>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</si>
  <si>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</si>
  <si>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</si>
  <si>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</si>
  <si>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</si>
  <si>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</si>
  <si>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</si>
  <si>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</si>
  <si>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</si>
  <si>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</si>
  <si>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</si>
  <si>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</si>
  <si>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</si>
  <si>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</si>
  <si>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</si>
  <si>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</si>
  <si>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</si>
  <si>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</si>
  <si>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</si>
  <si>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</si>
  <si>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</si>
  <si>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</si>
  <si>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</si>
  <si>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</si>
  <si>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</si>
  <si>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</si>
  <si>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</si>
  <si>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</si>
  <si>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</si>
  <si>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</si>
  <si>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</si>
  <si>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</si>
  <si>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</si>
  <si>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</si>
  <si>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</si>
  <si>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</si>
  <si>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</si>
  <si>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</si>
  <si>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</si>
  <si>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</si>
  <si>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</si>
  <si>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</si>
  <si>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</si>
  <si>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</si>
  <si>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</si>
  <si>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</si>
  <si>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</si>
  <si>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</si>
  <si>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</si>
  <si>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</si>
  <si>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</si>
  <si>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</si>
  <si>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</si>
  <si>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</si>
  <si>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</si>
  <si>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</si>
  <si>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</si>
  <si>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</si>
  <si>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</si>
  <si>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</si>
  <si>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</si>
  <si>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</si>
  <si>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</si>
  <si>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</si>
  <si>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</si>
  <si>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</si>
  <si>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</si>
  <si>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</si>
  <si>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</si>
  <si>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</si>
  <si>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</si>
  <si>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</si>
  <si>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</si>
  <si>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</si>
  <si>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</si>
  <si>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</si>
  <si>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</si>
  <si>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</si>
  <si>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</si>
  <si>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</si>
  <si>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</si>
  <si>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</si>
  <si>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</si>
  <si>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</si>
  <si>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</si>
  <si>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</si>
  <si>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</si>
  <si>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</si>
  <si>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</si>
  <si>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</si>
  <si>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</si>
  <si>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</si>
  <si>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</si>
  <si>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</si>
  <si>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</si>
  <si>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</si>
  <si>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</si>
  <si>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</si>
  <si>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</si>
  <si>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</si>
  <si>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</si>
  <si>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</si>
  <si>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</si>
  <si>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</si>
  <si>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</si>
  <si>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</si>
  <si>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</si>
  <si>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</si>
  <si>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</si>
  <si>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</si>
  <si>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</si>
  <si>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</si>
  <si>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</si>
  <si>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</si>
  <si>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</si>
  <si>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</si>
  <si>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</si>
  <si>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</si>
  <si>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</si>
  <si>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</si>
  <si>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</si>
  <si>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</si>
  <si>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</si>
  <si>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</si>
  <si>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</si>
  <si>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</si>
  <si>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</si>
  <si>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</si>
  <si>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</si>
  <si>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</si>
  <si>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</si>
  <si>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</si>
  <si>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</si>
  <si>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</si>
  <si>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</si>
  <si>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</si>
  <si>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</si>
  <si>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</si>
  <si>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</si>
  <si>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</si>
  <si>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</si>
  <si>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</si>
  <si>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</si>
  <si>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</si>
  <si>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</si>
  <si>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</si>
  <si>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</si>
  <si>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</si>
  <si>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</si>
  <si>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</si>
  <si>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</si>
  <si>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</si>
  <si>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</si>
  <si>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</si>
  <si>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</si>
  <si>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</si>
  <si>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</si>
  <si>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</si>
  <si>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</si>
  <si>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</si>
  <si>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</si>
  <si>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</si>
  <si>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</si>
  <si>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</si>
  <si>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</si>
  <si>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</si>
  <si>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</si>
  <si>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</si>
  <si>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</si>
  <si>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</si>
  <si>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</si>
  <si>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</si>
  <si>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</si>
  <si>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</si>
  <si>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</si>
  <si>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</si>
  <si>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</si>
  <si>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</si>
  <si>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</si>
  <si>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</si>
  <si>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</si>
  <si>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</si>
  <si>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</si>
  <si>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</si>
  <si>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</si>
  <si>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</si>
  <si>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</si>
  <si>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</si>
  <si>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</si>
  <si>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</si>
  <si>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</si>
  <si>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</si>
  <si>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</si>
  <si>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</si>
  <si>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</si>
  <si>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</si>
  <si>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</si>
  <si>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</si>
  <si>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</si>
  <si>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</si>
  <si>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</si>
  <si>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</si>
  <si>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</si>
  <si>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</si>
  <si>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</si>
  <si>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</si>
  <si>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</si>
  <si>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</si>
  <si>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</si>
  <si>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</si>
  <si>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</si>
  <si>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</si>
  <si>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</si>
  <si>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</si>
  <si>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</si>
  <si>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</si>
  <si>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</si>
  <si>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</si>
  <si>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</si>
  <si>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</si>
  <si>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</si>
  <si>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</si>
  <si>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</si>
  <si>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</si>
  <si>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</si>
  <si>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</si>
  <si>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</si>
  <si>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</si>
  <si>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</si>
  <si>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</si>
  <si>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</si>
  <si>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</si>
  <si>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</si>
  <si>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</si>
  <si>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</si>
  <si>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</si>
  <si>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</si>
  <si>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</si>
  <si>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</si>
  <si>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</si>
  <si>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</si>
  <si>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</si>
  <si>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</si>
  <si>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</si>
  <si>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</si>
  <si>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</si>
  <si>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</si>
  <si>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</si>
  <si>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</si>
  <si>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</si>
  <si>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</si>
  <si>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</si>
  <si>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</si>
  <si>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</si>
  <si>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</si>
  <si>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</si>
  <si>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</si>
  <si>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</si>
  <si>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</si>
  <si>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</si>
  <si>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</si>
  <si>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</si>
  <si>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</si>
  <si>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</si>
  <si>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</si>
  <si>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</si>
  <si>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</si>
  <si>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</si>
  <si>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</si>
  <si>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</si>
  <si>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</si>
  <si>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</si>
  <si>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</si>
  <si>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</si>
  <si>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</si>
  <si>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</si>
  <si>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</si>
  <si>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</si>
  <si>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</si>
  <si>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</si>
  <si>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</si>
  <si>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</si>
  <si>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</si>
  <si>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</si>
  <si>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</si>
  <si>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</si>
  <si>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</si>
  <si>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</si>
  <si>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</si>
  <si>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</si>
  <si>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</si>
  <si>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</si>
  <si>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</si>
  <si>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</si>
  <si>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</si>
  <si>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</si>
  <si>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</si>
  <si>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</si>
  <si>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</si>
  <si>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</si>
  <si>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</si>
  <si>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</si>
  <si>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</si>
  <si>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</si>
  <si>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</si>
  <si>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</si>
  <si>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</si>
  <si>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</si>
  <si>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</si>
  <si>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</si>
  <si>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</si>
  <si>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</si>
  <si>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</si>
  <si>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</si>
  <si>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</si>
  <si>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</si>
  <si>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</si>
  <si>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</si>
  <si>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</si>
  <si>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</si>
  <si>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</si>
  <si>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</si>
  <si>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</si>
  <si>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</si>
  <si>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</si>
  <si>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</si>
  <si>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</si>
  <si>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</si>
  <si>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</si>
  <si>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</si>
  <si>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</si>
  <si>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</si>
  <si>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</si>
  <si>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</si>
  <si>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</si>
  <si>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</si>
  <si>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</si>
  <si>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</si>
  <si>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</si>
  <si>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</si>
  <si>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</si>
  <si>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</si>
  <si>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</si>
  <si>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</si>
  <si>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</si>
  <si>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</si>
  <si>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</si>
  <si>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</si>
  <si>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</si>
  <si>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</si>
  <si>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</si>
  <si>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</si>
  <si>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</si>
  <si>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</si>
  <si>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</si>
  <si>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</si>
  <si>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</si>
  <si>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</si>
  <si>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</si>
  <si>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</si>
  <si>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</si>
  <si>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</si>
  <si>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</si>
  <si>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</si>
  <si>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</si>
  <si>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</si>
  <si>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</si>
  <si>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</si>
  <si>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</si>
  <si>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</si>
  <si>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</si>
  <si>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</si>
  <si>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</si>
  <si>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</si>
  <si>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</si>
  <si>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</si>
  <si>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</si>
  <si>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</si>
  <si>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</si>
  <si>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</si>
  <si>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</si>
  <si>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</si>
  <si>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</si>
  <si>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</si>
  <si>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</si>
  <si>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</si>
  <si>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</si>
  <si>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</si>
  <si>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</si>
  <si>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</si>
  <si>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</si>
  <si>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</si>
  <si>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</si>
  <si>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</si>
  <si>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</si>
  <si>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</si>
  <si>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</si>
  <si>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</si>
  <si>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</si>
  <si>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</si>
  <si>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</si>
  <si>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</si>
  <si>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</si>
  <si>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</si>
  <si>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</si>
  <si>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</si>
  <si>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</si>
  <si>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</si>
  <si>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</si>
  <si>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</si>
  <si>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</si>
  <si>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</si>
  <si>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</si>
  <si>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</si>
  <si>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</si>
  <si>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</si>
  <si>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</si>
  <si>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</si>
  <si>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</si>
  <si>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</si>
  <si>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</si>
  <si>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</si>
  <si>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</si>
  <si>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</si>
  <si>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</si>
  <si>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</si>
  <si>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</si>
  <si>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</si>
  <si>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</si>
  <si>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</si>
  <si>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</si>
  <si>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</si>
  <si>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</si>
  <si>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</si>
  <si>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</si>
  <si>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</si>
  <si>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</si>
  <si>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</si>
  <si>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</si>
  <si>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</si>
  <si>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</si>
  <si>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</si>
  <si>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</si>
  <si>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</si>
  <si>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</si>
  <si>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</si>
  <si>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</si>
  <si>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</si>
  <si>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</si>
  <si>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</si>
  <si>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</si>
  <si>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</si>
  <si>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</si>
  <si>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</si>
  <si>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</si>
  <si>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</si>
  <si>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</si>
  <si>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</si>
  <si>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</si>
  <si>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</si>
  <si>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</si>
  <si>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</si>
  <si>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</si>
  <si>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</si>
  <si>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</si>
  <si>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</si>
  <si>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</si>
  <si>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</si>
  <si>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</si>
  <si>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</si>
  <si>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</si>
  <si>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</si>
  <si>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</si>
  <si>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</si>
  <si>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</si>
  <si>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</si>
  <si>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</si>
  <si>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</si>
  <si>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</si>
  <si>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</si>
  <si>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</si>
  <si>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</si>
  <si>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</si>
  <si>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</si>
  <si>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</si>
  <si>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</si>
  <si>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</si>
  <si>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</si>
  <si>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</si>
  <si>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</si>
  <si>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</si>
  <si>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</si>
  <si>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</si>
  <si>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</si>
  <si>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</si>
  <si>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</si>
  <si>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</si>
  <si>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</si>
  <si>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</si>
  <si>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</si>
  <si>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</si>
  <si>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</si>
  <si>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</si>
  <si>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</si>
  <si>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</si>
  <si>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</si>
  <si>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</si>
  <si>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</si>
  <si>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</si>
  <si>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</si>
  <si>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</si>
  <si>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</si>
  <si>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</si>
  <si>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</si>
  <si>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</si>
  <si>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</si>
  <si>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</si>
  <si>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</si>
  <si>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</si>
  <si>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</si>
  <si>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</si>
  <si>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</si>
  <si>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</si>
  <si>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</si>
  <si>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</si>
  <si>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</si>
  <si>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</si>
  <si>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</si>
  <si>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</si>
  <si>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</si>
  <si>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</si>
  <si>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</si>
  <si>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</si>
  <si>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</si>
  <si>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</si>
  <si>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</si>
  <si>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</si>
  <si>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</si>
  <si>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</si>
  <si>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</si>
  <si>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</si>
  <si>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</si>
  <si>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</si>
  <si>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</si>
  <si>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</si>
  <si>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</si>
  <si>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</si>
  <si>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</si>
  <si>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</si>
  <si>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</si>
  <si>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</si>
  <si>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</si>
  <si>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</si>
  <si>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</si>
  <si>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</si>
  <si>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</si>
  <si>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</si>
  <si>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</si>
  <si>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</si>
  <si>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</si>
  <si>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</si>
  <si>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</si>
  <si>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</si>
  <si>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</si>
  <si>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</si>
  <si>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</si>
  <si>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</si>
  <si>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</si>
  <si>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</si>
  <si>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</si>
  <si>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</si>
  <si>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</si>
  <si>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</si>
  <si>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</si>
  <si>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</si>
  <si>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</si>
  <si>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</si>
  <si>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</si>
  <si>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</si>
  <si>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</si>
  <si>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</si>
  <si>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</si>
  <si>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</si>
  <si>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</si>
  <si>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</si>
  <si>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</si>
  <si>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</si>
  <si>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</si>
  <si>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</si>
  <si>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</si>
  <si>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</si>
  <si>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</si>
  <si>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</si>
  <si>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</si>
  <si>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</si>
  <si>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</si>
  <si>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</si>
  <si>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</si>
  <si>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</si>
  <si>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</si>
  <si>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</si>
  <si>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</si>
  <si>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</si>
  <si>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</si>
  <si>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</si>
  <si>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</si>
  <si>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</si>
  <si>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</si>
  <si>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</si>
  <si>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</si>
  <si>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</si>
  <si>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</si>
  <si>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</si>
  <si>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</si>
  <si>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</si>
  <si>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</si>
  <si>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</si>
  <si>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</si>
  <si>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</si>
  <si>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</si>
  <si>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</si>
  <si>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</si>
  <si>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</si>
  <si>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</si>
  <si>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</si>
  <si>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</si>
  <si>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</si>
  <si>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</si>
  <si>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</si>
  <si>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</si>
  <si>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</si>
  <si>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</si>
  <si>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</si>
  <si>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</si>
  <si>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</si>
  <si>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</si>
  <si>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</si>
  <si>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</si>
  <si>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</si>
  <si>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</si>
  <si>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</si>
  <si>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</si>
  <si>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</si>
  <si>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</si>
  <si>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</si>
  <si>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</si>
  <si>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</si>
  <si>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</si>
  <si>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</si>
  <si>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</si>
  <si>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</si>
  <si>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</si>
  <si>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</si>
  <si>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</si>
  <si>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</si>
  <si>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</si>
  <si>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</si>
  <si>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</si>
  <si>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</si>
  <si>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</si>
  <si>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</si>
  <si>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</si>
  <si>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</si>
  <si>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</si>
  <si>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</si>
  <si>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</si>
  <si>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</si>
  <si>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</si>
  <si>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</si>
  <si>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</si>
  <si>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</si>
  <si>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</si>
  <si>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</si>
  <si>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</si>
  <si>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</si>
  <si>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</si>
  <si>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</si>
  <si>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</si>
  <si>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</si>
  <si>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</si>
  <si>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</si>
  <si>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</si>
  <si>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</si>
  <si>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</si>
  <si>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</si>
  <si>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</si>
  <si>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</si>
  <si>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</si>
  <si>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</si>
  <si>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</si>
  <si>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</si>
  <si>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</si>
  <si>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</si>
  <si>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</si>
  <si>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</si>
  <si>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</si>
  <si>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</si>
  <si>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</si>
  <si>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</si>
  <si>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</si>
  <si>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</si>
  <si>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</si>
  <si>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</si>
  <si>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</si>
  <si>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</si>
  <si>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</si>
  <si>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</si>
  <si>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</si>
  <si>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</si>
  <si>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</si>
  <si>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</si>
  <si>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</si>
  <si>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</si>
  <si>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</si>
  <si>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</si>
  <si>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</si>
  <si>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</si>
  <si>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</si>
  <si>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</si>
  <si>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</si>
  <si>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</si>
  <si>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</si>
  <si>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</si>
  <si>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</si>
  <si>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</si>
  <si>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</si>
  <si>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</si>
  <si>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</si>
  <si>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</si>
  <si>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</si>
  <si>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</si>
  <si>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</si>
  <si>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</si>
  <si>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</si>
  <si>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</si>
  <si>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</si>
  <si>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</si>
  <si>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</si>
  <si>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</si>
  <si>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</si>
  <si>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</si>
  <si>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</si>
  <si>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</si>
  <si>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</si>
  <si>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</si>
  <si>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</si>
  <si>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</si>
  <si>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</si>
  <si>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</si>
  <si>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</si>
  <si>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</si>
  <si>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</si>
  <si>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</si>
  <si>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</si>
  <si>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</si>
  <si>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</si>
  <si>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</si>
  <si>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</si>
  <si>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</si>
  <si>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</si>
  <si>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</si>
  <si>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</si>
  <si>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</si>
  <si>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</si>
  <si>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</si>
  <si>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</si>
  <si>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</si>
  <si>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</si>
  <si>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</si>
  <si>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</si>
  <si>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</si>
  <si>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</si>
  <si>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</si>
  <si>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</si>
  <si>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</si>
  <si>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</si>
  <si>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</si>
  <si>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</si>
  <si>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</si>
  <si>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</si>
  <si>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</si>
  <si>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</si>
  <si>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</si>
  <si>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</si>
  <si>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</si>
  <si>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</si>
  <si>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</si>
  <si>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</si>
  <si>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</si>
  <si>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</si>
  <si>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</si>
  <si>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</si>
  <si>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</si>
  <si>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</si>
  <si>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</si>
  <si>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</si>
  <si>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</si>
  <si>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</si>
  <si>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</si>
  <si>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</si>
  <si>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</si>
  <si>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</si>
  <si>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</si>
  <si>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</si>
  <si>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</si>
  <si>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</si>
  <si>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</si>
  <si>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</si>
  <si>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</si>
  <si>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</si>
  <si>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</si>
  <si>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</si>
  <si>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</si>
  <si>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</si>
  <si>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</si>
  <si>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</si>
  <si>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</si>
  <si>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</si>
  <si>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</si>
  <si>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</si>
  <si>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</si>
  <si>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</si>
  <si>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</si>
  <si>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</si>
  <si>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</si>
  <si>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</si>
  <si>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</si>
  <si>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</si>
  <si>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</si>
  <si>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</si>
  <si>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</si>
  <si>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</si>
  <si>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</si>
  <si>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</si>
  <si>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</si>
  <si>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</si>
  <si>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</si>
  <si>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</si>
  <si>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</si>
  <si>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</si>
  <si>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</si>
  <si>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</si>
  <si>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</si>
  <si>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</si>
  <si>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</si>
  <si>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</si>
  <si>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</si>
  <si>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</si>
  <si>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</si>
  <si>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</si>
  <si>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</si>
  <si>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</si>
  <si>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</si>
  <si>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</si>
  <si>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</si>
  <si>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</si>
  <si>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</si>
  <si>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</si>
  <si>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</si>
  <si>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</si>
  <si>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</si>
  <si>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</si>
  <si>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</si>
  <si>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</si>
  <si>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</si>
  <si>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</si>
  <si>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</si>
  <si>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</si>
  <si>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</si>
  <si>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</si>
  <si>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</si>
  <si>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</si>
  <si>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</si>
  <si>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</si>
  <si>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</si>
  <si>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</si>
  <si>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</si>
  <si>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</si>
  <si>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</si>
  <si>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</si>
  <si>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</si>
  <si>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</si>
  <si>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</si>
  <si>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</si>
  <si>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</si>
  <si>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</si>
  <si>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</si>
  <si>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</si>
  <si>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</si>
  <si>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</si>
  <si>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</si>
  <si>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</si>
  <si>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</si>
  <si>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</si>
  <si>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</si>
  <si>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</si>
  <si>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</si>
  <si>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</si>
  <si>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</si>
  <si>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</si>
  <si>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</si>
  <si>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</si>
  <si>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</si>
  <si>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</si>
  <si>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</si>
  <si>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</si>
  <si>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</si>
  <si>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</si>
  <si>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</si>
  <si>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</si>
  <si>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</si>
  <si>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</si>
  <si>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</si>
  <si>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</si>
  <si>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</si>
  <si>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</si>
  <si>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</si>
  <si>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</si>
  <si>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</si>
  <si>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</si>
  <si>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</si>
  <si>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</si>
  <si>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</si>
  <si>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</si>
  <si>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</si>
  <si>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</si>
  <si>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</si>
  <si>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</si>
  <si>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</si>
  <si>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</si>
  <si>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</si>
  <si>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</si>
  <si>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</si>
  <si>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</si>
  <si>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</si>
  <si>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</si>
  <si>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</si>
  <si>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</si>
  <si>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</si>
  <si>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</si>
  <si>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</si>
  <si>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</si>
  <si>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</si>
  <si>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</si>
  <si>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</si>
  <si>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</si>
  <si>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</si>
  <si>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</si>
  <si>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</si>
  <si>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</si>
  <si>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</si>
  <si>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</si>
  <si>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</si>
  <si>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</si>
  <si>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</si>
  <si>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</si>
  <si>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</si>
  <si>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</si>
  <si>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</si>
  <si>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</si>
  <si>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</si>
  <si>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</si>
  <si>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</si>
  <si>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</si>
  <si>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</si>
  <si>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</si>
  <si>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</si>
  <si>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</si>
  <si>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</si>
  <si>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</si>
  <si>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</si>
  <si>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</si>
  <si>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</si>
  <si>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</si>
  <si>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</si>
  <si>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</si>
  <si>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</si>
  <si>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</si>
  <si>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</si>
  <si>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</si>
  <si>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</si>
  <si>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</si>
  <si>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</si>
  <si>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</si>
  <si>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</si>
  <si>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</si>
  <si>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</si>
  <si>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</si>
  <si>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</si>
  <si>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</si>
  <si>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</si>
  <si>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</si>
  <si>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</si>
  <si>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</si>
  <si>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</si>
  <si>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</si>
  <si>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</si>
  <si>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</si>
  <si>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</si>
  <si>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</si>
  <si>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</si>
  <si>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</si>
  <si>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</si>
  <si>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</si>
  <si>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</si>
  <si>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</si>
  <si>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</si>
  <si>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</si>
  <si>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</si>
  <si>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</si>
  <si>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</si>
  <si>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</si>
  <si>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</si>
  <si>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</si>
  <si>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</si>
  <si>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</si>
  <si>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</si>
  <si>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</si>
  <si>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</si>
  <si>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</si>
  <si>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</si>
  <si>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</si>
  <si>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</si>
  <si>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</si>
  <si>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</si>
  <si>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</si>
  <si>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</si>
  <si>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</si>
  <si>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</si>
  <si>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</si>
  <si>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</si>
  <si>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</si>
  <si>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</si>
  <si>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</si>
  <si>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</si>
  <si>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</si>
  <si>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</si>
  <si>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</si>
  <si>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</si>
  <si>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</si>
  <si>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</si>
  <si>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</si>
  <si>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</si>
  <si>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</si>
  <si>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</si>
  <si>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</si>
  <si>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</si>
  <si>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</si>
  <si>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</si>
  <si>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</si>
  <si>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</si>
  <si>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</si>
  <si>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</si>
  <si>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</si>
  <si>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</si>
  <si>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</si>
  <si>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</si>
  <si>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</si>
  <si>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</si>
  <si>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</si>
  <si>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</si>
  <si>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</si>
  <si>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</si>
  <si>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</si>
  <si>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</si>
  <si>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</si>
  <si>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</si>
  <si>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</si>
  <si>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</si>
  <si>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</si>
  <si>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</si>
  <si>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</si>
  <si>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</si>
  <si>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</si>
  <si>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</si>
  <si>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</si>
  <si>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</si>
  <si>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</si>
  <si>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</si>
  <si>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</si>
  <si>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</si>
  <si>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</si>
  <si>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</si>
  <si>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</si>
  <si>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</si>
  <si>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</si>
  <si>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</si>
  <si>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</si>
  <si>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</si>
  <si>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</si>
  <si>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</si>
  <si>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</si>
  <si>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</si>
  <si>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</si>
  <si>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</si>
  <si>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</si>
  <si>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</si>
  <si>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</si>
  <si>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</si>
  <si>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</si>
  <si>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</si>
  <si>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</si>
  <si>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</si>
  <si>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</si>
  <si>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</si>
  <si>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</si>
  <si>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</si>
  <si>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</si>
  <si>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</si>
  <si>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</si>
  <si>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</si>
  <si>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</si>
  <si>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</si>
  <si>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</si>
  <si>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</si>
  <si>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</si>
  <si>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</si>
  <si>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</si>
  <si>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</si>
  <si>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</si>
  <si>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</si>
  <si>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</si>
  <si>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</si>
  <si>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</si>
  <si>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</si>
  <si>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</si>
  <si>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</si>
  <si>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</si>
  <si>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</si>
  <si>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</si>
  <si>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</si>
  <si>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</si>
  <si>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</si>
  <si>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</si>
  <si>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</si>
  <si>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</si>
  <si>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</si>
  <si>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</si>
  <si>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</si>
  <si>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</si>
  <si>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</si>
  <si>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</si>
  <si>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</si>
  <si>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</si>
  <si>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</si>
  <si>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</si>
  <si>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</si>
  <si>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</si>
  <si>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</si>
  <si>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</si>
  <si>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</si>
  <si>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</si>
  <si>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</si>
  <si>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</si>
  <si>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</si>
  <si>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</si>
  <si>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</si>
  <si>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</si>
  <si>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</si>
  <si>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</si>
  <si>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</si>
  <si>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</si>
  <si>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</si>
  <si>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</si>
  <si>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</si>
  <si>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</si>
  <si>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</si>
  <si>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</si>
  <si>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</si>
  <si>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</si>
  <si>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</si>
  <si>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</si>
  <si>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</si>
  <si>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</si>
  <si>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</si>
  <si>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</si>
  <si>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</si>
  <si>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</si>
  <si>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</si>
  <si>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</si>
  <si>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</si>
  <si>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</si>
  <si>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</si>
  <si>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</si>
  <si>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</si>
  <si>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</si>
  <si>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</si>
  <si>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</si>
  <si>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</si>
  <si>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</si>
  <si>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</si>
  <si>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</si>
  <si>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</si>
  <si>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</si>
  <si>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</si>
  <si>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</si>
  <si>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</si>
  <si>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</si>
  <si>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</si>
  <si>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</si>
  <si>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</si>
  <si>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</si>
  <si>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</si>
  <si>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</si>
  <si>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</si>
  <si>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</si>
  <si>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</si>
  <si>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</si>
  <si>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</si>
  <si>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</si>
  <si>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</si>
  <si>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</si>
  <si>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</si>
  <si>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</si>
  <si>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</si>
  <si>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</si>
  <si>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</si>
  <si>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</si>
  <si>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</si>
  <si>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</si>
  <si>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</si>
  <si>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</si>
  <si>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</si>
  <si>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</si>
  <si>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</si>
  <si>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</si>
  <si>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</si>
  <si>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</si>
  <si>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</si>
  <si>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</si>
  <si>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</si>
  <si>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</si>
  <si>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</si>
  <si>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</si>
  <si>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</si>
  <si>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</si>
  <si>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</si>
  <si>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</si>
  <si>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</si>
  <si>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</si>
  <si>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</si>
  <si>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</si>
  <si>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</si>
  <si>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</si>
  <si>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</si>
  <si>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</si>
  <si>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</si>
  <si>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</si>
  <si>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</si>
  <si>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</si>
  <si>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</si>
  <si>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</si>
  <si>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</si>
  <si>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</si>
  <si>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</si>
  <si>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</si>
  <si>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</si>
  <si>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</si>
  <si>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</si>
  <si>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</si>
  <si>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</si>
  <si>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</si>
  <si>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</si>
  <si>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</si>
  <si>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</si>
  <si>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</si>
  <si>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</si>
  <si>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</si>
  <si>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</si>
  <si>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</si>
  <si>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</si>
  <si>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</si>
  <si>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</si>
  <si>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</si>
  <si>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</si>
  <si>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</si>
  <si>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</si>
  <si>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</si>
  <si>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</si>
  <si>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</si>
  <si>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</si>
  <si>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</si>
  <si>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</si>
  <si>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</si>
  <si>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</si>
  <si>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</si>
  <si>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</si>
  <si>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</si>
  <si>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</si>
  <si>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</si>
  <si>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</si>
  <si>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</si>
  <si>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</si>
  <si>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</si>
  <si>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</si>
  <si>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</si>
  <si>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</si>
  <si>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</si>
  <si>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</si>
  <si>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</si>
  <si>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</si>
  <si>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</si>
  <si>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</si>
  <si>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</si>
  <si>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</si>
  <si>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</si>
  <si>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</si>
  <si>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</si>
  <si>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</si>
  <si>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</si>
  <si>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</si>
  <si>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</si>
  <si>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</si>
  <si>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</si>
  <si>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</si>
  <si>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</si>
  <si>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</si>
  <si>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</si>
  <si>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</si>
  <si>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</si>
  <si>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</si>
  <si>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</si>
  <si>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</si>
  <si>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</si>
  <si>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</si>
  <si>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</si>
  <si>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</si>
  <si>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</si>
  <si>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</si>
  <si>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</si>
  <si>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</si>
  <si>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</si>
  <si>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</si>
  <si>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</si>
  <si>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</si>
  <si>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</si>
  <si>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</si>
  <si>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</si>
  <si>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</si>
  <si>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</si>
  <si>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</si>
  <si>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</si>
  <si>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</si>
  <si>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</si>
  <si>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</si>
  <si>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</si>
  <si>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</si>
  <si>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</si>
  <si>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</si>
  <si>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</si>
  <si>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</si>
  <si>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</si>
  <si>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</si>
  <si>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</si>
  <si>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</si>
  <si>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</si>
  <si>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</si>
  <si>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</si>
  <si>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</si>
  <si>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</si>
  <si>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</si>
  <si>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</si>
  <si>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</si>
  <si>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</si>
  <si>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</si>
  <si>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</si>
  <si>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</si>
  <si>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</si>
  <si>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</si>
  <si>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</si>
  <si>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</si>
  <si>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</si>
  <si>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</si>
  <si>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</si>
  <si>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</si>
  <si>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</si>
  <si>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</si>
  <si>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</si>
  <si>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</si>
  <si>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</si>
  <si>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</si>
  <si>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</si>
  <si>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</si>
  <si>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</si>
  <si>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</si>
  <si>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</si>
  <si>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</si>
  <si>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</si>
  <si>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</si>
  <si>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</si>
  <si>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</si>
  <si>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</si>
  <si>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</si>
  <si>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</si>
  <si>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</si>
  <si>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</si>
  <si>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</si>
  <si>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</si>
  <si>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</si>
  <si>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</si>
  <si>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</si>
  <si>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</si>
  <si>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</si>
  <si>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</si>
  <si>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</si>
  <si>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</si>
  <si>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</si>
  <si>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</si>
  <si>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</si>
  <si>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</si>
  <si>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</si>
  <si>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</si>
  <si>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</si>
  <si>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</si>
  <si>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</si>
  <si>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</si>
  <si>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</si>
  <si>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</si>
  <si>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</si>
  <si>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</si>
  <si>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</si>
  <si>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</si>
  <si>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</si>
  <si>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</si>
  <si>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</si>
  <si>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</si>
  <si>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</si>
  <si>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</si>
  <si>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</si>
  <si>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</si>
  <si>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</si>
  <si>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</si>
  <si>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</si>
  <si>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</si>
  <si>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</si>
  <si>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</si>
  <si>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</si>
  <si>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</si>
  <si>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</si>
  <si>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</si>
  <si>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</si>
  <si>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</si>
  <si>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</si>
  <si>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</si>
  <si>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</si>
  <si>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</si>
  <si>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</si>
  <si>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</si>
  <si>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</si>
  <si>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</si>
  <si>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</si>
  <si>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</si>
  <si>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</si>
  <si>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</si>
  <si>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</si>
  <si>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</si>
  <si>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</si>
  <si>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</si>
  <si>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</si>
  <si>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</si>
  <si>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</si>
  <si>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</si>
  <si>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</si>
  <si>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</si>
  <si>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</si>
  <si>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</si>
  <si>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</si>
  <si>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</si>
  <si>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</si>
  <si>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</si>
  <si>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</si>
  <si>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</si>
  <si>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</si>
  <si>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</si>
  <si>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</si>
  <si>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</si>
  <si>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</si>
  <si>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</si>
  <si>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</si>
  <si>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</si>
  <si>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</si>
  <si>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</si>
  <si>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</si>
  <si>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</si>
  <si>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</si>
  <si>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</si>
  <si>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</si>
  <si>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</si>
  <si>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</si>
  <si>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</si>
  <si>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</si>
  <si>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</si>
  <si>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</si>
  <si>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</si>
  <si>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</si>
  <si>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</si>
  <si>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</si>
  <si>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</si>
  <si>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</si>
  <si>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</si>
  <si>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</si>
  <si>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</si>
  <si>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</si>
  <si>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</si>
  <si>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</si>
  <si>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</si>
  <si>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</si>
  <si>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</si>
  <si>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</si>
  <si>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</si>
  <si>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</si>
  <si>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</si>
  <si>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</si>
  <si>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</si>
  <si>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</si>
  <si>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</si>
  <si>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</si>
  <si>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</si>
  <si>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</si>
  <si>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</si>
  <si>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</si>
  <si>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</si>
  <si>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</si>
  <si>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</si>
  <si>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</si>
  <si>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</si>
  <si>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</si>
  <si>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</si>
  <si>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</si>
  <si>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</si>
  <si>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</si>
  <si>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</si>
  <si>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</si>
  <si>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</si>
  <si>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</si>
  <si>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</si>
  <si>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</si>
  <si>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</si>
  <si>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</si>
  <si>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</si>
  <si>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</si>
  <si>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</si>
  <si>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</si>
  <si>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</si>
  <si>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</si>
  <si>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</si>
  <si>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</si>
  <si>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</si>
  <si>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</si>
  <si>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</si>
  <si>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</si>
  <si>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</si>
  <si>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</si>
  <si>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</si>
  <si>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</si>
  <si>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</si>
  <si>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</si>
  <si>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</si>
  <si>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</si>
  <si>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</si>
  <si>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</si>
  <si>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</si>
  <si>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</si>
  <si>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</si>
  <si>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</si>
  <si>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</si>
  <si>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</si>
  <si>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</si>
  <si>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</si>
  <si>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</si>
  <si>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</si>
  <si>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</si>
  <si>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</si>
  <si>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</si>
  <si>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</si>
  <si>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</si>
  <si>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</si>
  <si>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</si>
  <si>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</si>
  <si>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</si>
  <si>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</si>
  <si>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</si>
  <si>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</si>
  <si>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</si>
  <si>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</si>
  <si>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</si>
  <si>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</si>
  <si>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</si>
  <si>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</si>
  <si>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</si>
  <si>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</si>
  <si>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</si>
  <si>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</si>
  <si>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</si>
  <si>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</si>
  <si>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</si>
  <si>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</si>
  <si>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</si>
  <si>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</si>
  <si>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</si>
  <si>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</si>
  <si>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</si>
  <si>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</si>
  <si>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</si>
  <si>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</si>
  <si>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</si>
  <si>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</si>
  <si>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</si>
  <si>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</si>
  <si>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</si>
  <si>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</si>
  <si>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</si>
  <si>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</si>
  <si>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</si>
  <si>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</si>
  <si>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</si>
  <si>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</si>
  <si>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</si>
  <si>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</si>
  <si>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</si>
  <si>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</si>
  <si>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</si>
  <si>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</si>
  <si>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</si>
  <si>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</si>
  <si>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</si>
  <si>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</si>
  <si>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</si>
  <si>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</si>
  <si>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</si>
  <si>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</si>
  <si>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</si>
  <si>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</si>
  <si>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</si>
  <si>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</si>
  <si>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</si>
  <si>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</si>
  <si>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</si>
  <si>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</si>
  <si>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</si>
  <si>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</si>
  <si>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</si>
  <si>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</si>
  <si>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</si>
  <si>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</si>
  <si>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</si>
  <si>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</si>
  <si>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</si>
  <si>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</si>
  <si>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</si>
  <si>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</si>
  <si>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</si>
  <si>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</si>
  <si>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</si>
  <si>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</si>
  <si>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</si>
  <si>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</si>
  <si>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</si>
  <si>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</si>
  <si>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</si>
  <si>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</si>
  <si>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</si>
  <si>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</si>
  <si>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</si>
  <si>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</si>
  <si>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</si>
  <si>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</si>
  <si>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</si>
  <si>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</si>
  <si>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</si>
  <si>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</si>
  <si>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</si>
  <si>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</si>
  <si>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</si>
  <si>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</si>
  <si>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</si>
  <si>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</si>
  <si>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</si>
  <si>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</si>
  <si>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</si>
  <si>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</si>
  <si>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</si>
  <si>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</si>
  <si>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</si>
  <si>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</si>
  <si>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</si>
  <si>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</si>
  <si>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</si>
  <si>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</si>
  <si>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</si>
  <si>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</si>
  <si>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</si>
  <si>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</si>
  <si>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</si>
  <si>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</si>
  <si>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</si>
  <si>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</si>
  <si>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</si>
  <si>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</si>
  <si>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</si>
  <si>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</si>
  <si>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</si>
  <si>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</si>
  <si>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</si>
  <si>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</si>
  <si>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</si>
  <si>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</si>
  <si>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</si>
  <si>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</si>
  <si>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</si>
  <si>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</si>
  <si>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</si>
  <si>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</si>
  <si>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</si>
  <si>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</si>
  <si>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</si>
  <si>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</si>
  <si>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</si>
  <si>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</si>
  <si>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</si>
  <si>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</si>
  <si>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</si>
  <si>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</si>
  <si>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</si>
  <si>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</si>
  <si>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</si>
  <si>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</si>
  <si>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</si>
  <si>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</si>
  <si>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</si>
  <si>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</si>
  <si>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</si>
  <si>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</si>
  <si>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</si>
  <si>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</si>
  <si>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</si>
  <si>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</si>
  <si>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</si>
  <si>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</si>
  <si>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</si>
  <si>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</si>
  <si>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</si>
  <si>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</si>
  <si>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</si>
  <si>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</si>
  <si>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</si>
  <si>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</si>
  <si>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</si>
  <si>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</si>
  <si>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</si>
  <si>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</si>
  <si>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</si>
  <si>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</si>
  <si>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</si>
  <si>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</si>
  <si>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</si>
  <si>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</si>
  <si>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</si>
  <si>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</si>
  <si>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</si>
  <si>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</si>
  <si>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</si>
  <si>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</si>
  <si>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</si>
  <si>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</si>
  <si>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</si>
  <si>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</si>
  <si>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</si>
  <si>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</si>
  <si>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</si>
  <si>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</si>
  <si>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</si>
  <si>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</si>
  <si>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</si>
  <si>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</si>
  <si>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</si>
  <si>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</si>
  <si>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</si>
  <si>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</si>
  <si>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</si>
  <si>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</si>
  <si>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</si>
  <si>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</si>
  <si>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</si>
  <si>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</si>
  <si>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</si>
  <si>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</si>
  <si>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</si>
  <si>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</si>
  <si>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</si>
  <si>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</si>
  <si>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</si>
  <si>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</si>
  <si>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</si>
  <si>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</si>
  <si>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</si>
  <si>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</si>
  <si>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</si>
  <si>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</si>
  <si>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</si>
  <si>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</si>
  <si>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</si>
  <si>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</si>
  <si>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</si>
  <si>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</si>
  <si>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</si>
  <si>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</si>
  <si>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</si>
  <si>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</si>
  <si>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</si>
  <si>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</si>
  <si>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</si>
  <si>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</si>
  <si>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</si>
  <si>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</si>
  <si>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</si>
  <si>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</si>
  <si>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</si>
  <si>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</si>
  <si>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</si>
  <si>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</si>
  <si>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</si>
  <si>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</si>
  <si>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</si>
  <si>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</si>
  <si>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</si>
  <si>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</si>
  <si>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</si>
  <si>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</si>
  <si>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</si>
  <si>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</si>
  <si>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</si>
  <si>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</si>
  <si>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</si>
  <si>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</si>
  <si>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</si>
  <si>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</si>
  <si>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</si>
  <si>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</si>
  <si>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</si>
  <si>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</si>
  <si>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</si>
  <si>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</si>
  <si>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</si>
  <si>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</si>
  <si>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</si>
  <si>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</si>
  <si>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</si>
  <si>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</si>
  <si>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</si>
  <si>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</si>
  <si>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</si>
  <si>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</si>
  <si>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</si>
  <si>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</si>
  <si>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</si>
  <si>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</si>
  <si>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</si>
  <si>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</si>
  <si>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</si>
  <si>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</si>
  <si>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</si>
  <si>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</si>
  <si>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</si>
  <si>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</si>
  <si>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</si>
  <si>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</si>
  <si>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</si>
  <si>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</si>
  <si>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</si>
  <si>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</si>
  <si>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</si>
  <si>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</si>
  <si>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</si>
  <si>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</si>
  <si>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</si>
  <si>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</si>
  <si>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</si>
  <si>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</si>
  <si>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</si>
  <si>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</si>
  <si>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</si>
  <si>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</si>
  <si>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</si>
  <si>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</si>
  <si>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</si>
  <si>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</si>
  <si>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</si>
  <si>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</si>
  <si>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</si>
  <si>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</si>
  <si>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</si>
  <si>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</si>
  <si>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</si>
  <si>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</si>
  <si>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</si>
  <si>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</si>
  <si>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</si>
  <si>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</si>
  <si>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</si>
  <si>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</si>
  <si>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</si>
  <si>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</si>
  <si>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</si>
  <si>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</si>
  <si>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</si>
  <si>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</si>
  <si>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</si>
  <si>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</si>
  <si>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</si>
  <si>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</si>
  <si>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</si>
  <si>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</si>
  <si>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</si>
  <si>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</si>
  <si>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</si>
  <si>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</si>
  <si>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</si>
  <si>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</si>
  <si>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</si>
  <si>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</si>
  <si>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</si>
  <si>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</si>
  <si>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</si>
  <si>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</si>
  <si>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</si>
  <si>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</si>
  <si>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</si>
  <si>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</si>
  <si>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</si>
  <si>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</si>
  <si>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</si>
  <si>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</si>
  <si>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</si>
  <si>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</si>
  <si>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</si>
  <si>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</si>
  <si>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</si>
  <si>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</si>
  <si>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</si>
  <si>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</si>
  <si>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</si>
  <si>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</si>
  <si>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</si>
  <si>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</si>
  <si>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</si>
  <si>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</si>
  <si>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</si>
  <si>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</si>
  <si>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</si>
  <si>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</si>
  <si>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</si>
  <si>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</si>
  <si>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</si>
  <si>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</si>
  <si>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</si>
  <si>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</si>
  <si>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</si>
  <si>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</si>
  <si>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</si>
  <si>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</si>
  <si>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</si>
  <si>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</si>
  <si>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</si>
  <si>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</si>
  <si>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</si>
  <si>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</si>
  <si>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</si>
  <si>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</si>
  <si>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</si>
  <si>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</si>
  <si>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</si>
  <si>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</si>
  <si>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</si>
  <si>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</si>
  <si>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</si>
  <si>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</si>
  <si>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</si>
  <si>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</si>
  <si>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</si>
  <si>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</si>
  <si>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</si>
  <si>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</si>
  <si>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</si>
  <si>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</si>
  <si>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</si>
  <si>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</si>
  <si>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</si>
  <si>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</si>
  <si>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</si>
  <si>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</si>
  <si>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</si>
  <si>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</si>
  <si>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</si>
  <si>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</si>
  <si>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</si>
  <si>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</si>
  <si>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</si>
  <si>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</si>
  <si>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</si>
  <si>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</si>
  <si>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</si>
  <si>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</si>
  <si>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</si>
  <si>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</si>
  <si>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</si>
  <si>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</si>
  <si>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</si>
  <si>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</si>
  <si>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</si>
  <si>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</si>
  <si>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</si>
  <si>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</si>
  <si>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</si>
  <si>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</si>
  <si>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</si>
  <si>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</si>
  <si>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</si>
  <si>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</si>
  <si>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</si>
  <si>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</si>
  <si>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</si>
  <si>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</si>
  <si>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</si>
  <si>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</si>
  <si>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</si>
  <si>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</si>
  <si>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</si>
  <si>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</si>
  <si>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</si>
  <si>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</si>
  <si>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</si>
  <si>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</si>
  <si>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</si>
  <si>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</si>
  <si>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</si>
  <si>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</si>
  <si>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</si>
  <si>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</si>
  <si>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</si>
  <si>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</si>
  <si>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</si>
  <si>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</si>
  <si>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</si>
  <si>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</si>
  <si>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</si>
  <si>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</si>
  <si>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</si>
  <si>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</si>
  <si>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</si>
  <si>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</si>
  <si>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</si>
  <si>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</si>
  <si>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</si>
  <si>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</si>
  <si>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</si>
  <si>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</si>
  <si>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</si>
  <si>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</si>
  <si>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</si>
  <si>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</si>
  <si>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</si>
  <si>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</si>
  <si>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</si>
  <si>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</si>
  <si>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</si>
  <si>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</si>
  <si>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</si>
  <si>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</si>
  <si>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</si>
  <si>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</si>
  <si>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</si>
  <si>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</si>
  <si>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</si>
  <si>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</si>
  <si>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</si>
  <si>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</si>
  <si>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</si>
  <si>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</si>
  <si>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</si>
  <si>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</si>
  <si>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</si>
  <si>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</si>
  <si>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</si>
  <si>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</si>
  <si>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</si>
  <si>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</si>
  <si>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</si>
  <si>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</si>
  <si>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</si>
  <si>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</si>
  <si>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</si>
  <si>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</si>
  <si>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</si>
  <si>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</si>
  <si>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</si>
  <si>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</si>
  <si>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</si>
  <si>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</si>
  <si>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</si>
  <si>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</si>
  <si>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</si>
  <si>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</si>
  <si>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</si>
  <si>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</si>
  <si>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</si>
  <si>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</si>
  <si>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</si>
  <si>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</si>
  <si>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</si>
  <si>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</si>
  <si>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</si>
  <si>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</si>
  <si>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</si>
  <si>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</si>
  <si>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</si>
  <si>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</si>
  <si>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</si>
  <si>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</si>
  <si>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</si>
  <si>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</si>
  <si>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</si>
  <si>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</si>
  <si>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</si>
  <si>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</si>
  <si>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</si>
  <si>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</si>
  <si>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</si>
  <si>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</si>
  <si>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</si>
  <si>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</si>
  <si>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</si>
  <si>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</si>
  <si>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</si>
  <si>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</si>
  <si>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</si>
  <si>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</si>
  <si>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</si>
  <si>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</si>
  <si>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</si>
  <si>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</si>
  <si>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</si>
  <si>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</si>
  <si>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</si>
  <si>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</si>
  <si>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</si>
  <si>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</si>
  <si>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</si>
  <si>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</si>
  <si>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</si>
  <si>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</si>
  <si>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</si>
  <si>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</si>
  <si>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</si>
  <si>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</si>
  <si>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</si>
  <si>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</si>
  <si>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</si>
  <si>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</si>
  <si>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</si>
  <si>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</si>
  <si>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</si>
  <si>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</si>
  <si>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</si>
  <si>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</si>
  <si>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</si>
  <si>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</si>
  <si>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</si>
  <si>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</si>
  <si>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</si>
  <si>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</si>
  <si>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</si>
  <si>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</si>
  <si>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</si>
  <si>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</si>
  <si>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</si>
  <si>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</si>
  <si>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</si>
  <si>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</si>
  <si>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</si>
  <si>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</si>
  <si>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</si>
  <si>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</si>
  <si>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</si>
  <si>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</si>
  <si>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</si>
  <si>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</si>
  <si>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</si>
  <si>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</si>
  <si>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</si>
  <si>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</si>
  <si>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</si>
  <si>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</si>
  <si>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</si>
  <si>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</si>
  <si>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</si>
  <si>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</si>
  <si>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</si>
  <si>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</si>
  <si>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</si>
  <si>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</si>
  <si>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</si>
  <si>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</si>
  <si>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</si>
  <si>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</si>
  <si>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</si>
  <si>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</si>
  <si>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</si>
  <si>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</si>
  <si>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</si>
  <si>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</si>
  <si>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</si>
  <si>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</si>
  <si>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</si>
  <si>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</si>
  <si>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</si>
  <si>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</si>
  <si>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</si>
  <si>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</si>
  <si>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</si>
  <si>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</si>
  <si>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</si>
  <si>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</si>
  <si>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</si>
  <si>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</si>
  <si>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</si>
  <si>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</si>
  <si>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</si>
  <si>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</si>
  <si>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</si>
  <si>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</si>
  <si>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</si>
  <si>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</si>
  <si>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</si>
  <si>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</si>
  <si>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</si>
  <si>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</si>
  <si>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</si>
  <si>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</si>
  <si>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</si>
  <si>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</si>
  <si>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</si>
  <si>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</si>
  <si>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</si>
  <si>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</si>
  <si>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</si>
  <si>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</si>
  <si>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</si>
  <si>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</si>
  <si>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</si>
  <si>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</si>
  <si>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</si>
  <si>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</si>
  <si>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</si>
  <si>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</si>
  <si>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</si>
  <si>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</si>
  <si>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</si>
  <si>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</si>
  <si>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</si>
  <si>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</si>
  <si>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</si>
  <si>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</si>
  <si>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</si>
  <si>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</si>
  <si>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</si>
  <si>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</si>
  <si>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</si>
  <si>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</si>
  <si>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</si>
  <si>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</si>
  <si>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</si>
  <si>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</si>
  <si>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</si>
  <si>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</si>
  <si>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</si>
  <si>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</si>
  <si>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</si>
  <si>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</si>
  <si>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</si>
  <si>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</si>
  <si>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</si>
  <si>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</si>
  <si>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</si>
  <si>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</si>
  <si>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</si>
  <si>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</si>
  <si>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</si>
  <si>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</si>
  <si>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</si>
  <si>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</si>
  <si>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</si>
  <si>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</si>
  <si>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</si>
  <si>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</si>
  <si>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</si>
  <si>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</si>
  <si>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</si>
  <si>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</si>
  <si>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</si>
  <si>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</si>
  <si>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</si>
  <si>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</si>
  <si>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</si>
  <si>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</si>
  <si>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</si>
  <si>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</si>
  <si>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</si>
  <si>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</si>
  <si>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</si>
  <si>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</si>
  <si>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</si>
  <si>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</si>
  <si>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</si>
  <si>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</si>
  <si>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</si>
  <si>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</si>
  <si>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</si>
  <si>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</si>
  <si>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</si>
  <si>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</si>
  <si>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</si>
  <si>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</si>
  <si>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</si>
  <si>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</si>
  <si>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</si>
  <si>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</si>
  <si>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</si>
  <si>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</si>
  <si>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</si>
  <si>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</si>
  <si>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</si>
  <si>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</si>
  <si>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</si>
  <si>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</si>
  <si>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</si>
  <si>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</si>
  <si>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</si>
  <si>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</si>
  <si>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</si>
  <si>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</si>
  <si>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</si>
  <si>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</si>
  <si>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</si>
  <si>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</si>
  <si>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</si>
  <si>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</si>
  <si>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</si>
  <si>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</si>
  <si>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</si>
  <si>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</si>
  <si>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</si>
  <si>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</si>
  <si>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</si>
  <si>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</si>
  <si>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</si>
  <si>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</si>
  <si>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</si>
  <si>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</si>
  <si>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</si>
  <si>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</si>
  <si>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</si>
  <si>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</si>
  <si>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</si>
  <si>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</si>
  <si>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</si>
  <si>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</si>
  <si>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</si>
  <si>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</si>
  <si>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</si>
  <si>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</si>
  <si>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</si>
  <si>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</si>
  <si>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</si>
  <si>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</si>
  <si>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</si>
  <si>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</si>
  <si>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</si>
  <si>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</si>
  <si>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</si>
  <si>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</si>
  <si>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</si>
  <si>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</si>
  <si>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</si>
  <si>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</si>
  <si>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</si>
  <si>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</si>
  <si>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</si>
  <si>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</si>
  <si>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</si>
  <si>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</si>
  <si>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</si>
  <si>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</si>
  <si>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</si>
  <si>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</si>
  <si>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</si>
  <si>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</si>
  <si>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</si>
  <si>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</si>
  <si>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</si>
  <si>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</si>
  <si>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</si>
  <si>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</si>
  <si>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</si>
  <si>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</si>
  <si>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</si>
  <si>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</si>
  <si>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</si>
  <si>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</si>
  <si>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</si>
  <si>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</si>
  <si>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</si>
  <si>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</si>
  <si>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</si>
  <si>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</si>
  <si>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</si>
  <si>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</si>
  <si>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</si>
  <si>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</si>
  <si>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</si>
  <si>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</si>
  <si>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</si>
  <si>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</si>
  <si>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</si>
  <si>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</si>
  <si>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</si>
  <si>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</si>
  <si>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</si>
  <si>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</si>
  <si>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</si>
  <si>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</si>
  <si>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</si>
  <si>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</si>
  <si>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</si>
  <si>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</si>
  <si>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</si>
  <si>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</si>
  <si>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</si>
  <si>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</si>
  <si>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</si>
  <si>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</si>
  <si>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</si>
  <si>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</si>
  <si>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</si>
  <si>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</si>
  <si>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</si>
  <si>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</si>
  <si>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</si>
  <si>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</si>
  <si>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</si>
  <si>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</si>
  <si>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</si>
  <si>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</si>
  <si>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</si>
  <si>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</si>
  <si>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</si>
  <si>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</si>
  <si>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</si>
  <si>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</si>
  <si>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</si>
  <si>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</si>
  <si>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</si>
  <si>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</si>
  <si>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</si>
  <si>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</si>
  <si>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</si>
  <si>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</si>
  <si>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</si>
  <si>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</si>
  <si>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</si>
  <si>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</si>
  <si>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</si>
  <si>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</si>
  <si>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</si>
  <si>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</si>
  <si>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</si>
  <si>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</si>
  <si>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</si>
  <si>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</si>
  <si>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</si>
  <si>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</si>
  <si>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</si>
  <si>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</si>
  <si>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</si>
  <si>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</si>
  <si>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</si>
  <si>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</si>
  <si>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</si>
  <si>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</si>
  <si>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</si>
  <si>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</si>
  <si>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</si>
  <si>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</si>
  <si>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</si>
  <si>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</si>
  <si>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</si>
  <si>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</si>
  <si>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</si>
  <si>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</si>
  <si>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</si>
  <si>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</si>
  <si>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</si>
  <si>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</si>
  <si>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</si>
  <si>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</si>
  <si>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</si>
  <si>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</si>
  <si>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</si>
  <si>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</si>
  <si>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</si>
  <si>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</si>
  <si>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</si>
  <si>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</si>
  <si>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</si>
  <si>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</si>
  <si>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</si>
  <si>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</si>
  <si>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</si>
  <si>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</si>
  <si>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</si>
  <si>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</si>
  <si>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</si>
  <si>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</si>
  <si>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</si>
  <si>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</si>
  <si>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</si>
  <si>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</si>
  <si>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</si>
  <si>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</si>
  <si>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</si>
  <si>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</si>
  <si>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</si>
  <si>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</si>
  <si>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</si>
  <si>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</si>
  <si>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</si>
  <si>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</si>
  <si>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</si>
  <si>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</si>
  <si>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</si>
  <si>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</si>
  <si>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</si>
  <si>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</si>
  <si>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</si>
  <si>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</si>
  <si>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</si>
  <si>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</si>
  <si>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</si>
  <si>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</si>
  <si>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</si>
  <si>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</si>
  <si>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</si>
  <si>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</si>
  <si>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</si>
  <si>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</si>
  <si>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</si>
  <si>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</si>
  <si>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</si>
  <si>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</si>
  <si>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</si>
  <si>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</si>
  <si>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</si>
  <si>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</si>
  <si>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</si>
  <si>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</si>
  <si>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</si>
  <si>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</si>
  <si>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</si>
  <si>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</si>
  <si>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</si>
  <si>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</si>
  <si>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</si>
  <si>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</si>
  <si>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</si>
  <si>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</si>
  <si>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</si>
  <si>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</si>
  <si>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</si>
  <si>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</si>
  <si>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</si>
  <si>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</si>
  <si>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</si>
  <si>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</si>
  <si>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</si>
  <si>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</si>
  <si>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</si>
  <si>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</si>
  <si>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</si>
  <si>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</si>
  <si>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</si>
  <si>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</si>
  <si>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</si>
  <si>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</si>
  <si>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</si>
  <si>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</si>
  <si>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</si>
  <si>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</si>
  <si>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</si>
  <si>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</si>
  <si>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</si>
  <si>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</si>
  <si>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</si>
  <si>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</si>
  <si>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</si>
  <si>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</si>
  <si>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</si>
  <si>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</si>
  <si>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</si>
  <si>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</si>
  <si>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</si>
  <si>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</si>
  <si>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</si>
  <si>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</si>
  <si>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</si>
  <si>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</si>
  <si>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</si>
  <si>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</si>
  <si>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</si>
  <si>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</si>
  <si>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</si>
  <si>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</si>
  <si>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</si>
  <si>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</si>
  <si>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</si>
  <si>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</si>
  <si>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</si>
  <si>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</si>
  <si>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</si>
  <si>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</si>
  <si>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</si>
  <si>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</si>
  <si>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</si>
  <si>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</si>
  <si>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</si>
  <si>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</si>
  <si>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</si>
  <si>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</si>
  <si>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</si>
  <si>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</si>
  <si>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</si>
  <si>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</si>
  <si>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</si>
  <si>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</si>
  <si>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</si>
  <si>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</si>
  <si>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</si>
  <si>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</si>
  <si>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</si>
  <si>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</si>
  <si>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</si>
  <si>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</si>
  <si>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</si>
  <si>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</si>
  <si>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</si>
  <si>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</si>
  <si>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</si>
  <si>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</si>
  <si>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</si>
  <si>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</si>
  <si>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</si>
  <si>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</si>
  <si>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</si>
  <si>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</si>
  <si>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</si>
  <si>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</si>
  <si>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</si>
  <si>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</si>
  <si>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</si>
  <si>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</si>
  <si>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</si>
  <si>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</si>
  <si>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</si>
  <si>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</si>
  <si>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</si>
  <si>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</si>
  <si>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</si>
  <si>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</si>
  <si>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</si>
  <si>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</si>
  <si>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</si>
  <si>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</si>
  <si>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</si>
  <si>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</si>
  <si>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</si>
  <si>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</si>
  <si>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</si>
  <si>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</si>
  <si>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</si>
  <si>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</si>
  <si>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</si>
  <si>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</si>
  <si>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</si>
  <si>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</si>
  <si>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</si>
  <si>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</si>
  <si>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</si>
  <si>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</si>
  <si>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</si>
  <si>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</si>
  <si>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</si>
  <si>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</si>
  <si>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</si>
  <si>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</si>
  <si>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</si>
  <si>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</si>
  <si>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</si>
  <si>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</si>
  <si>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</si>
  <si>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</si>
  <si>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</si>
  <si>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</si>
  <si>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</si>
  <si>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</si>
  <si>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</si>
  <si>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</si>
  <si>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</si>
  <si>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</si>
  <si>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</si>
  <si>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</si>
  <si>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</si>
  <si>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</si>
  <si>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</si>
  <si>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</si>
  <si>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</si>
  <si>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</si>
  <si>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</si>
  <si>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</si>
  <si>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</si>
  <si>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</si>
  <si>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</si>
  <si>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</si>
  <si>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</si>
  <si>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</si>
  <si>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</si>
  <si>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</si>
  <si>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</si>
  <si>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</si>
  <si>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</si>
  <si>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</si>
  <si>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</si>
  <si>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</si>
  <si>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</si>
  <si>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</si>
  <si>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</si>
  <si>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</si>
  <si>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</si>
  <si>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</si>
  <si>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</si>
  <si>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</si>
  <si>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</si>
  <si>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</si>
  <si>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</si>
  <si>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</si>
  <si>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</si>
  <si>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</si>
  <si>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</si>
  <si>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</si>
  <si>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</si>
  <si>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</si>
  <si>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</si>
  <si>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</si>
  <si>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</si>
  <si>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</si>
  <si>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</si>
  <si>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</si>
  <si>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</si>
  <si>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</si>
  <si>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</si>
  <si>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</si>
  <si>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</si>
  <si>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</si>
  <si>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</si>
  <si>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</si>
  <si>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</si>
  <si>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</si>
  <si>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</si>
  <si>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</si>
  <si>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</si>
  <si>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</si>
  <si>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</si>
  <si>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</si>
  <si>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</si>
  <si>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</si>
  <si>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</si>
  <si>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</si>
  <si>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</si>
  <si>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</si>
  <si>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</si>
  <si>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</si>
  <si>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</si>
  <si>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</si>
  <si>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</si>
  <si>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</si>
  <si>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</si>
  <si>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</si>
  <si>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</si>
  <si>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</si>
  <si>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</si>
  <si>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</si>
  <si>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</si>
  <si>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</si>
  <si>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</si>
  <si>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</si>
  <si>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</si>
  <si>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</si>
  <si>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</si>
  <si>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</si>
  <si>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</si>
  <si>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</si>
  <si>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</si>
  <si>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</si>
  <si>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</si>
  <si>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</si>
  <si>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</si>
  <si>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</si>
  <si>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</si>
  <si>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</si>
  <si>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</si>
  <si>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</si>
  <si>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</si>
  <si>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</si>
  <si>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</si>
  <si>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</si>
  <si>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</si>
  <si>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</si>
  <si>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</si>
  <si>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</si>
  <si>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</si>
  <si>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</si>
  <si>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</si>
  <si>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</si>
  <si>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</si>
  <si>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</si>
  <si>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</si>
  <si>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</si>
  <si>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</si>
  <si>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</si>
  <si>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</si>
  <si>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</si>
  <si>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</si>
  <si>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</si>
  <si>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</si>
  <si>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</si>
  <si>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</si>
  <si>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</si>
  <si>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</si>
  <si>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</si>
  <si>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</si>
  <si>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</si>
  <si>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</si>
  <si>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</si>
  <si>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</si>
  <si>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</si>
  <si>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</si>
  <si>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</si>
  <si>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</si>
  <si>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</si>
  <si>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</si>
  <si>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</si>
  <si>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</si>
  <si>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</si>
  <si>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</si>
  <si>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</si>
  <si>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</si>
  <si>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</si>
  <si>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</si>
  <si>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</si>
  <si>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</si>
  <si>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</si>
  <si>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</si>
  <si>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</si>
  <si>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</si>
  <si>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</si>
  <si>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</si>
  <si>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</si>
  <si>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</si>
  <si>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</si>
  <si>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</si>
  <si>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</si>
  <si>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</si>
  <si>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</si>
  <si>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</si>
  <si>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</si>
  <si>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</si>
  <si>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</si>
  <si>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</si>
  <si>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</si>
  <si>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</si>
  <si>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</si>
  <si>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</si>
  <si>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</si>
  <si>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</si>
  <si>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</si>
  <si>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</si>
  <si>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</si>
  <si>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</si>
  <si>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</si>
  <si>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</si>
  <si>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</si>
  <si>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</si>
  <si>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</si>
  <si>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</si>
  <si>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</si>
  <si>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</si>
  <si>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</si>
  <si>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</si>
  <si>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</si>
  <si>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</si>
  <si>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</si>
  <si>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</si>
  <si>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</si>
  <si>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</si>
  <si>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</si>
  <si>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</si>
  <si>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</si>
  <si>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</si>
  <si>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</si>
  <si>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</si>
  <si>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</si>
  <si>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</si>
  <si>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</si>
  <si>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</si>
  <si>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</si>
  <si>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</si>
  <si>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</si>
  <si>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</si>
  <si>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</si>
  <si>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</si>
  <si>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</si>
  <si>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</si>
  <si>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</si>
  <si>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</si>
  <si>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</si>
  <si>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</si>
  <si>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</si>
  <si>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</si>
  <si>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</si>
  <si>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</si>
  <si>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</si>
  <si>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</si>
  <si>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</si>
  <si>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</si>
  <si>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</si>
  <si>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</si>
  <si>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</si>
  <si>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</si>
  <si>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</si>
  <si>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</si>
  <si>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</si>
  <si>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</si>
  <si>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</si>
  <si>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</si>
  <si>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</si>
  <si>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</si>
  <si>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</si>
  <si>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</si>
  <si>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</si>
  <si>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</si>
  <si>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</si>
  <si>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</si>
  <si>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</si>
  <si>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</si>
  <si>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</si>
  <si>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</si>
  <si>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</si>
  <si>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</si>
  <si>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</si>
  <si>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</si>
  <si>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</si>
  <si>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</si>
  <si>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</si>
  <si>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</si>
  <si>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</si>
  <si>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</si>
  <si>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</si>
  <si>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</si>
  <si>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</si>
  <si>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</si>
  <si>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</si>
  <si>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</si>
  <si>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</si>
  <si>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</si>
  <si>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</si>
  <si>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</si>
  <si>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</si>
  <si>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</si>
  <si>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</si>
  <si>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</si>
  <si>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</si>
  <si>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</si>
  <si>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</si>
  <si>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</si>
  <si>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</si>
  <si>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</si>
  <si>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</si>
  <si>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</si>
  <si>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</si>
  <si>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</si>
  <si>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</si>
  <si>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</si>
  <si>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</si>
  <si>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</si>
  <si>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</si>
  <si>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</si>
  <si>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</si>
  <si>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</si>
  <si>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</si>
  <si>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</si>
  <si>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</si>
  <si>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</si>
  <si>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</si>
  <si>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</si>
  <si>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</si>
  <si>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</si>
  <si>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</si>
  <si>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</si>
  <si>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</si>
  <si>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</si>
  <si>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</si>
  <si>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</si>
  <si>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</si>
  <si>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</si>
  <si>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</si>
  <si>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</si>
  <si>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</si>
  <si>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</si>
  <si>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</si>
  <si>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</si>
  <si>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</si>
  <si>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</si>
  <si>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</si>
  <si>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</si>
  <si>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</si>
  <si>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</si>
  <si>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</si>
  <si>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</si>
  <si>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</si>
  <si>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</si>
  <si>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</si>
  <si>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</si>
  <si>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</si>
  <si>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</si>
  <si>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</si>
  <si>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</si>
  <si>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</si>
  <si>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</si>
  <si>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</si>
  <si>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</si>
  <si>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</si>
  <si>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</si>
  <si>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</si>
  <si>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</si>
  <si>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</si>
  <si>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</si>
  <si>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</si>
  <si>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</si>
  <si>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</si>
  <si>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</si>
  <si>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</si>
  <si>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</si>
  <si>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</si>
  <si>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</si>
  <si>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</si>
  <si>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</si>
  <si>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</si>
  <si>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</si>
  <si>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</si>
  <si>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</si>
  <si>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</si>
  <si>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</si>
  <si>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</si>
  <si>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</si>
  <si>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</si>
  <si>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</si>
  <si>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</si>
  <si>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</si>
  <si>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</si>
  <si>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</si>
  <si>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</si>
  <si>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</si>
  <si>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</si>
  <si>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</si>
  <si>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</si>
  <si>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</si>
  <si>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</si>
  <si>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</si>
  <si>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</si>
  <si>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</si>
  <si>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</si>
  <si>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</si>
  <si>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</si>
  <si>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</si>
  <si>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</si>
  <si>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</si>
  <si>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</si>
  <si>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</si>
  <si>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</si>
  <si>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</si>
  <si>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</si>
  <si>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</si>
  <si>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</si>
  <si>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</si>
  <si>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</si>
  <si>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</si>
  <si>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</si>
  <si>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</si>
  <si>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</si>
  <si>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</si>
  <si>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</si>
  <si>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</si>
  <si>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</si>
  <si>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</si>
  <si>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</si>
  <si>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</si>
  <si>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</si>
  <si>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</si>
  <si>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</si>
  <si>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</si>
  <si>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</si>
  <si>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</si>
  <si>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</si>
  <si>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</si>
  <si>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</si>
  <si>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</si>
  <si>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</si>
  <si>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</si>
  <si>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</si>
  <si>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</si>
  <si>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</si>
  <si>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</si>
  <si>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</si>
  <si>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</si>
  <si>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</si>
  <si>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</si>
  <si>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</si>
  <si>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</si>
  <si>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</si>
  <si>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</si>
  <si>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</si>
  <si>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</si>
  <si>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</si>
  <si>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</si>
  <si>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</si>
  <si>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</si>
  <si>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</si>
  <si>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</si>
  <si>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</si>
  <si>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</si>
  <si>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</si>
  <si>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</si>
  <si>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</si>
  <si>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</si>
  <si>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</si>
  <si>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</si>
  <si>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</si>
  <si>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</si>
  <si>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</si>
  <si>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</si>
  <si>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</si>
  <si>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</si>
  <si>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</si>
  <si>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</si>
  <si>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</si>
  <si>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</si>
  <si>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</si>
  <si>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</si>
  <si>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</si>
  <si>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</si>
  <si>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</si>
  <si>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</si>
  <si>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</si>
  <si>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</si>
  <si>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</si>
  <si>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</si>
  <si>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</si>
  <si>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</si>
  <si>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</si>
  <si>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</si>
  <si>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</si>
  <si>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</si>
  <si>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</si>
  <si>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</si>
  <si>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</si>
  <si>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</si>
  <si>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</si>
  <si>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</si>
  <si>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</si>
  <si>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</si>
  <si>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</si>
  <si>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</si>
  <si>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</si>
  <si>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</si>
  <si>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</si>
  <si>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</si>
  <si>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</si>
  <si>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</si>
  <si>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</si>
  <si>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</si>
  <si>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</si>
  <si>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</si>
  <si>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</si>
  <si>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</si>
  <si>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</si>
  <si>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</si>
  <si>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</si>
  <si>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</si>
  <si>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</si>
  <si>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</si>
  <si>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</si>
  <si>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</si>
  <si>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</si>
  <si>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</si>
  <si>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</si>
  <si>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</si>
  <si>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</si>
  <si>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</si>
  <si>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</si>
  <si>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</si>
  <si>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</si>
  <si>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</si>
  <si>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</si>
  <si>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</si>
  <si>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</si>
  <si>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</si>
  <si>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</si>
  <si>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</si>
  <si>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</si>
  <si>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</si>
  <si>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</si>
  <si>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</si>
  <si>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</si>
  <si>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</si>
  <si>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</si>
  <si>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</si>
  <si>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</si>
  <si>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</si>
  <si>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</si>
  <si>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</si>
  <si>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</si>
  <si>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</si>
  <si>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</si>
  <si>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</si>
  <si>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</si>
  <si>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</si>
  <si>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</si>
  <si>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</si>
  <si>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</si>
  <si>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</si>
  <si>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</si>
  <si>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</si>
  <si>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</si>
  <si>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</si>
  <si>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</si>
  <si>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</si>
  <si>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</si>
  <si>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</si>
  <si>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</si>
  <si>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</si>
  <si>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</si>
  <si>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</si>
  <si>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</si>
  <si>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</si>
  <si>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</si>
  <si>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</si>
  <si>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</si>
  <si>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</si>
  <si>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</si>
  <si>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</si>
  <si>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</si>
  <si>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</si>
  <si>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</si>
  <si>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</si>
  <si>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</si>
  <si>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</si>
  <si>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</si>
  <si>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</si>
  <si>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</si>
  <si>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</si>
  <si>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</si>
  <si>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</si>
  <si>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</si>
  <si>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</si>
  <si>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</si>
  <si>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</si>
  <si>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</si>
  <si>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</si>
  <si>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</si>
  <si>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</si>
  <si>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</si>
  <si>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</si>
  <si>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</si>
  <si>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</si>
  <si>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</si>
  <si>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</si>
  <si>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</si>
  <si>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</si>
  <si>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</si>
  <si>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</si>
  <si>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</si>
  <si>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</si>
  <si>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</si>
  <si>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</si>
  <si>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</si>
  <si>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</si>
  <si>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</si>
  <si>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</si>
  <si>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</si>
  <si>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</si>
  <si>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</si>
  <si>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</si>
  <si>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</si>
  <si>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</si>
  <si>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</si>
  <si>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</si>
  <si>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</si>
  <si>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</si>
  <si>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</si>
  <si>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</si>
  <si>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</si>
  <si>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</si>
  <si>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</si>
  <si>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</si>
  <si>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</si>
  <si>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</si>
  <si>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</si>
  <si>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</si>
  <si>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</si>
  <si>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</si>
  <si>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</si>
  <si>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</si>
  <si>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</si>
  <si>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</si>
  <si>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</si>
  <si>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</si>
  <si>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</si>
  <si>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</si>
  <si>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</si>
  <si>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</si>
  <si>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</si>
  <si>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</si>
  <si>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</si>
  <si>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</si>
  <si>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</si>
  <si>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</si>
  <si>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</si>
  <si>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</si>
  <si>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</si>
  <si>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</si>
  <si>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</si>
  <si>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</si>
  <si>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</si>
  <si>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</si>
  <si>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</si>
  <si>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</si>
  <si>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</si>
  <si>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</si>
  <si>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</si>
  <si>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</si>
  <si>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</si>
  <si>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</si>
  <si>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</si>
  <si>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</si>
  <si>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</si>
  <si>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</si>
  <si>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</si>
  <si>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</si>
  <si>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</si>
  <si>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</si>
  <si>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</si>
  <si>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</si>
  <si>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</si>
  <si>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</si>
  <si>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</si>
  <si>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</si>
  <si>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</si>
  <si>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</si>
  <si>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</si>
  <si>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</si>
  <si>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</si>
  <si>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</si>
  <si>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</si>
  <si>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</si>
  <si>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</si>
  <si>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</si>
  <si>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</si>
  <si>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</si>
  <si>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</si>
  <si>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</si>
  <si>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</si>
  <si>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</si>
  <si>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</si>
  <si>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</si>
  <si>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</si>
  <si>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</si>
  <si>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</si>
  <si>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</si>
  <si>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</si>
  <si>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</si>
  <si>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</si>
  <si>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</si>
  <si>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</si>
  <si>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</si>
  <si>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</si>
  <si>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</si>
  <si>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</si>
  <si>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</si>
  <si>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</si>
  <si>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</si>
  <si>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</si>
  <si>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</si>
  <si>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</si>
  <si>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</si>
  <si>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</si>
  <si>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</si>
  <si>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</si>
  <si>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</si>
  <si>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</si>
  <si>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</si>
  <si>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</si>
  <si>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</si>
  <si>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</si>
  <si>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</si>
  <si>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</si>
  <si>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</si>
  <si>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</si>
  <si>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</si>
  <si>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</si>
  <si>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</si>
  <si>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</si>
  <si>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</si>
  <si>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</si>
  <si>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</si>
  <si>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</si>
  <si>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</si>
  <si>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</si>
  <si>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</si>
  <si>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</si>
  <si>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</si>
  <si>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</si>
  <si>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</si>
  <si>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</si>
  <si>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</si>
  <si>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</si>
  <si>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</si>
  <si>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</si>
  <si>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</si>
  <si>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</si>
  <si>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</si>
  <si>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</si>
  <si>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</si>
  <si>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</si>
  <si>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</si>
  <si>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</si>
  <si>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</si>
  <si>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</si>
  <si>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</si>
  <si>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</si>
  <si>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</si>
  <si>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</si>
  <si>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</si>
  <si>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</si>
  <si>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</si>
  <si>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</si>
  <si>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</si>
  <si>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</si>
  <si>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</si>
  <si>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</si>
  <si>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</si>
  <si>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</si>
  <si>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</si>
  <si>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</si>
  <si>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</si>
  <si>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</si>
  <si>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</si>
  <si>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</si>
  <si>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</si>
  <si>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</si>
  <si>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</si>
  <si>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</si>
  <si>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</si>
  <si>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</si>
  <si>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</si>
  <si>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</si>
  <si>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</si>
  <si>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</si>
  <si>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</si>
  <si>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</si>
  <si>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</si>
  <si>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</si>
  <si>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</si>
  <si>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</si>
  <si>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</si>
  <si>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</si>
  <si>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</si>
  <si>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</si>
  <si>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</si>
  <si>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</si>
  <si>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</si>
  <si>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</si>
  <si>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</si>
  <si>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</si>
  <si>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</si>
  <si>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</si>
  <si>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</si>
  <si>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</si>
  <si>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</si>
  <si>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</si>
  <si>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</si>
  <si>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</si>
  <si>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</si>
  <si>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</si>
  <si>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</si>
  <si>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</si>
  <si>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</si>
  <si>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</si>
  <si>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</si>
  <si>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</si>
  <si>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</si>
  <si>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</si>
  <si>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</si>
  <si>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</si>
  <si>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</si>
  <si>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</si>
  <si>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</si>
  <si>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</si>
  <si>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</si>
  <si>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</si>
  <si>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</si>
  <si>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</si>
  <si>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</si>
  <si>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</si>
  <si>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</si>
  <si>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</si>
  <si>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</si>
  <si>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</si>
  <si>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</si>
  <si>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</si>
  <si>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</si>
  <si>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</si>
  <si>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</si>
  <si>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</si>
  <si>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</si>
  <si>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</si>
  <si>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</si>
  <si>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</si>
  <si>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</si>
  <si>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</si>
  <si>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</si>
  <si>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</si>
  <si>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</si>
  <si>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</si>
  <si>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</si>
  <si>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</si>
  <si>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</si>
  <si>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</si>
  <si>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</si>
  <si>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</si>
  <si>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</si>
  <si>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</si>
  <si>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</si>
  <si>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</si>
  <si>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</si>
  <si>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</si>
  <si>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</si>
  <si>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</si>
  <si>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</si>
  <si>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</si>
  <si>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</si>
  <si>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</si>
  <si>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</si>
  <si>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</si>
  <si>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</si>
  <si>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</si>
  <si>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</si>
  <si>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</si>
  <si>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</si>
  <si>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</si>
  <si>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</si>
  <si>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</si>
  <si>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</si>
  <si>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</si>
  <si>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</si>
  <si>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</si>
  <si>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</si>
  <si>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</si>
  <si>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</si>
  <si>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</si>
  <si>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</si>
  <si>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</si>
  <si>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</si>
  <si>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</si>
  <si>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</si>
  <si>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</si>
  <si>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</si>
  <si>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</si>
  <si>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</si>
  <si>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</si>
  <si>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</si>
  <si>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</si>
  <si>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</si>
  <si>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</si>
  <si>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</si>
  <si>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</si>
  <si>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</si>
  <si>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</si>
  <si>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</si>
  <si>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</si>
  <si>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</si>
  <si>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</si>
  <si>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</si>
  <si>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</si>
  <si>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</si>
  <si>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</si>
  <si>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</si>
  <si>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</si>
  <si>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</si>
  <si>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</si>
  <si>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</si>
  <si>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</si>
  <si>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</si>
  <si>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</si>
  <si>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</si>
  <si>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</si>
  <si>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</si>
  <si>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</si>
  <si>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</si>
  <si>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</si>
  <si>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</si>
  <si>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</si>
  <si>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</si>
  <si>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</si>
  <si>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</si>
  <si>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</si>
  <si>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</si>
  <si>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</si>
  <si>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</si>
  <si>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</si>
  <si>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</si>
  <si>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</si>
  <si>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</si>
  <si>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</si>
  <si>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</si>
  <si>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</si>
  <si>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</si>
  <si>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</si>
  <si>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</si>
  <si>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</si>
  <si>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</si>
  <si>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</si>
  <si>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</si>
  <si>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</si>
  <si>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</si>
  <si>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</si>
  <si>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</si>
  <si>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</si>
  <si>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</si>
  <si>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</si>
  <si>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</si>
  <si>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</si>
  <si>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</si>
  <si>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</si>
  <si>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</si>
  <si>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</si>
  <si>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</si>
  <si>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</si>
  <si>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</si>
  <si>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</si>
  <si>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</si>
  <si>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</si>
  <si>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</si>
  <si>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</si>
  <si>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</si>
  <si>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</si>
  <si>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</si>
  <si>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</si>
  <si>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</si>
  <si>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</si>
  <si>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</si>
  <si>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</si>
  <si>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</si>
  <si>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</si>
  <si>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</si>
  <si>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</si>
  <si>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</si>
  <si>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</si>
  <si>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</si>
  <si>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</si>
  <si>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</si>
  <si>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</si>
  <si>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</si>
  <si>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</si>
  <si>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</si>
  <si>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</si>
  <si>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</si>
  <si>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</si>
  <si>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</si>
  <si>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</si>
  <si>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</si>
  <si>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</si>
  <si>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</si>
  <si>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</si>
  <si>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</si>
  <si>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</si>
  <si>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</si>
  <si>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</si>
  <si>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</si>
  <si>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</si>
  <si>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</si>
  <si>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</si>
  <si>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</si>
  <si>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</si>
  <si>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</si>
  <si>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</si>
  <si>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</si>
  <si>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</si>
  <si>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</si>
  <si>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</si>
  <si>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</si>
  <si>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</si>
  <si>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</si>
  <si>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</si>
  <si>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</si>
  <si>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</si>
  <si>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</si>
  <si>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</si>
  <si>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</si>
  <si>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</si>
  <si>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</si>
  <si>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</si>
  <si>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</si>
  <si>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</si>
  <si>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</si>
  <si>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</si>
  <si>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</si>
  <si>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</si>
  <si>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</si>
  <si>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</si>
  <si>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</si>
  <si>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</si>
  <si>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</si>
  <si>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</si>
  <si>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</si>
  <si>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</si>
  <si>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</si>
  <si>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</si>
  <si>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</si>
  <si>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</si>
  <si>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</si>
  <si>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</si>
  <si>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</si>
  <si>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</si>
  <si>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</si>
  <si>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</si>
  <si>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</si>
  <si>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</si>
  <si>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</si>
  <si>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</si>
  <si>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</si>
  <si>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</si>
  <si>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</si>
  <si>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</si>
  <si>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</si>
  <si>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</si>
  <si>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</si>
  <si>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</si>
  <si>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</si>
  <si>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</si>
  <si>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</si>
  <si>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</si>
  <si>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</si>
  <si>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</si>
  <si>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</si>
  <si>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</si>
  <si>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</si>
  <si>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</si>
  <si>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</si>
  <si>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</si>
  <si>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</si>
  <si>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</si>
  <si>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</si>
  <si>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</si>
  <si>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</si>
  <si>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</si>
  <si>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</si>
  <si>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</si>
  <si>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</si>
  <si>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</si>
  <si>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</si>
  <si>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</si>
  <si>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</si>
  <si>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</si>
  <si>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</si>
  <si>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</si>
  <si>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</si>
  <si>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</si>
  <si>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</si>
  <si>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</si>
  <si>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</si>
  <si>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</si>
  <si>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</si>
  <si>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</si>
  <si>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</si>
  <si>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</si>
  <si>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</si>
  <si>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</si>
  <si>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</si>
  <si>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</si>
  <si>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</si>
  <si>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</si>
  <si>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</si>
  <si>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</si>
  <si>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</si>
  <si>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</si>
  <si>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</si>
  <si>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</si>
  <si>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</si>
  <si>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</si>
  <si>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</si>
  <si>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</si>
  <si>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</si>
  <si>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</si>
  <si>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</si>
  <si>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</si>
  <si>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</si>
  <si>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</si>
  <si>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</si>
  <si>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</si>
  <si>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</si>
  <si>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</si>
  <si>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</si>
  <si>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</si>
  <si>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</si>
  <si>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</si>
  <si>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</si>
  <si>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</si>
  <si>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</si>
  <si>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</si>
  <si>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</si>
  <si>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</si>
  <si>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</si>
  <si>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</si>
  <si>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</si>
  <si>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</si>
  <si>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</si>
  <si>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</si>
  <si>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</si>
  <si>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</si>
  <si>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</si>
  <si>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</si>
  <si>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</si>
  <si>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</si>
  <si>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</si>
  <si>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</si>
  <si>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</si>
  <si>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</si>
  <si>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</si>
  <si>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</si>
  <si>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</si>
  <si>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</si>
  <si>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</si>
  <si>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</si>
  <si>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</si>
  <si>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</si>
  <si>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</si>
  <si>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</si>
  <si>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</si>
  <si>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</si>
  <si>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</si>
  <si>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</si>
  <si>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</si>
  <si>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</si>
  <si>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</si>
  <si>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</si>
  <si>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</si>
  <si>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</si>
  <si>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</si>
  <si>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</si>
  <si>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</si>
  <si>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</si>
  <si>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</si>
  <si>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</si>
  <si>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</si>
  <si>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</si>
  <si>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</si>
  <si>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</si>
  <si>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</si>
  <si>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</si>
  <si>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</si>
  <si>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</si>
  <si>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</si>
  <si>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</si>
  <si>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</si>
  <si>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</si>
  <si>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</si>
  <si>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</si>
  <si>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</si>
  <si>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</si>
  <si>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</si>
  <si>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</si>
  <si>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</si>
  <si>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</si>
  <si>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</si>
  <si>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</si>
  <si>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</si>
  <si>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</si>
  <si>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</si>
  <si>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</si>
  <si>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</si>
  <si>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</si>
  <si>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</si>
  <si>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</si>
  <si>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</si>
  <si>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</si>
  <si>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</si>
  <si>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</si>
  <si>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</si>
  <si>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</si>
  <si>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</si>
  <si>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</si>
  <si>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</si>
  <si>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</si>
  <si>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</si>
  <si>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</si>
  <si>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</si>
  <si>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</si>
  <si>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</si>
  <si>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</si>
  <si>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</si>
  <si>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</si>
  <si>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</si>
  <si>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</si>
  <si>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</si>
  <si>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</si>
  <si>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</si>
  <si>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</si>
  <si>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</si>
  <si>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</si>
  <si>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</si>
  <si>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</si>
  <si>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</si>
  <si>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</si>
  <si>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</si>
  <si>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</si>
  <si>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</si>
  <si>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</si>
  <si>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</si>
  <si>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</si>
  <si>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</si>
  <si>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</si>
  <si>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</si>
  <si>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</si>
  <si>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</si>
  <si>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</si>
  <si>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</si>
  <si>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</si>
  <si>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</si>
  <si>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</si>
  <si>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</si>
  <si>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</si>
  <si>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</si>
  <si>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</si>
  <si>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</si>
  <si>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</si>
  <si>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</si>
  <si>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</si>
  <si>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</si>
  <si>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</si>
  <si>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</si>
  <si>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</si>
  <si>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</si>
  <si>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</si>
  <si>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</si>
  <si>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</si>
  <si>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</si>
  <si>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</si>
  <si>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</si>
  <si>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</si>
  <si>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</si>
  <si>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</si>
  <si>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</si>
  <si>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</si>
  <si>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</si>
  <si>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</si>
  <si>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</si>
  <si>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</si>
  <si>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</si>
  <si>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</si>
  <si>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</si>
  <si>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</si>
  <si>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</si>
  <si>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</si>
  <si>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</si>
  <si>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</si>
  <si>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</si>
  <si>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</si>
  <si>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</si>
  <si>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</si>
  <si>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</si>
  <si>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</si>
  <si>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</si>
  <si>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</si>
  <si>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</si>
  <si>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</si>
  <si>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</si>
  <si>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</si>
  <si>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</si>
  <si>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</si>
  <si>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</si>
  <si>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</si>
  <si>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</si>
  <si>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</si>
  <si>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</si>
  <si>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</si>
  <si>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</si>
  <si>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</si>
  <si>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</si>
  <si>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</si>
  <si>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</si>
  <si>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</si>
  <si>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</si>
  <si>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</si>
  <si>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</si>
  <si>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</si>
  <si>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</si>
  <si>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</si>
  <si>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</si>
  <si>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</si>
  <si>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</si>
  <si>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</si>
  <si>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</si>
  <si>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</si>
  <si>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</si>
  <si>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</si>
  <si>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</si>
  <si>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</si>
  <si>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</si>
  <si>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</si>
  <si>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</si>
  <si>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</si>
  <si>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</si>
  <si>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</si>
  <si>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</si>
  <si>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</si>
  <si>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</si>
  <si>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</si>
  <si>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</si>
  <si>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</si>
  <si>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</si>
  <si>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</si>
  <si>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</si>
  <si>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</si>
  <si>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</si>
  <si>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</si>
  <si>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</si>
  <si>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</si>
  <si>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</si>
  <si>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</si>
  <si>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</si>
  <si>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</si>
  <si>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</si>
  <si>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</si>
  <si>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</si>
  <si>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</si>
  <si>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</si>
  <si>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</si>
  <si>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</si>
  <si>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</si>
  <si>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</si>
  <si>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</si>
  <si>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</si>
  <si>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</si>
  <si>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</si>
  <si>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</si>
  <si>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</si>
  <si>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</si>
  <si>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</si>
  <si>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</si>
  <si>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</si>
  <si>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</si>
  <si>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</si>
  <si>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</si>
  <si>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</si>
  <si>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</si>
  <si>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</si>
  <si>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</si>
  <si>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</si>
  <si>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</si>
  <si>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</si>
  <si>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</si>
  <si>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</si>
  <si>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</si>
  <si>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</si>
  <si>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</si>
  <si>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</si>
  <si>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</si>
  <si>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</si>
  <si>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</si>
  <si>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</si>
  <si>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</si>
  <si>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</si>
  <si>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</si>
  <si>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</si>
  <si>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</si>
  <si>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</si>
  <si>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</si>
  <si>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</si>
  <si>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</si>
  <si>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</si>
  <si>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</si>
  <si>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</si>
  <si>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</si>
  <si>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</si>
  <si>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</si>
  <si>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</si>
  <si>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</si>
  <si>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</si>
  <si>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</si>
  <si>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</si>
  <si>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</si>
  <si>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</si>
  <si>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</si>
  <si>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</si>
  <si>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</si>
  <si>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</si>
  <si>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</si>
  <si>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</si>
  <si>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</si>
  <si>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</si>
  <si>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</si>
  <si>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</si>
  <si>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</si>
  <si>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</si>
  <si>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</si>
  <si>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</si>
  <si>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</si>
  <si>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</si>
  <si>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</si>
  <si>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</si>
  <si>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</si>
  <si>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</si>
  <si>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</si>
  <si>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</si>
  <si>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</si>
  <si>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</si>
  <si>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</si>
  <si>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</si>
  <si>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</si>
  <si>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</si>
  <si>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</si>
  <si>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</si>
  <si>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</si>
  <si>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</si>
  <si>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</si>
  <si>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</si>
  <si>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</si>
  <si>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</si>
  <si>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</si>
  <si>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</si>
  <si>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</si>
  <si>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</si>
  <si>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</si>
  <si>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</si>
  <si>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</si>
  <si>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</si>
  <si>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</si>
  <si>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</si>
  <si>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</si>
  <si>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</si>
  <si>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</si>
  <si>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</si>
  <si>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</si>
  <si>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</si>
  <si>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</si>
  <si>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</si>
  <si>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</si>
  <si>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</si>
  <si>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</si>
  <si>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</si>
  <si>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</si>
  <si>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</si>
  <si>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</si>
  <si>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</si>
  <si>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</si>
  <si>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</si>
  <si>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</si>
  <si>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</si>
  <si>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</si>
  <si>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</si>
  <si>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</si>
  <si>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</si>
  <si>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</si>
  <si>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</si>
  <si>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</si>
  <si>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</si>
  <si>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</si>
  <si>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</si>
  <si>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</si>
  <si>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</si>
  <si>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</si>
  <si>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</si>
  <si>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</si>
  <si>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</si>
  <si>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</si>
  <si>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</si>
  <si>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</si>
  <si>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</si>
  <si>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</si>
  <si>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</si>
  <si>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</si>
  <si>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</si>
  <si>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</si>
  <si>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</si>
  <si>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</si>
  <si>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</si>
  <si>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</si>
  <si>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</si>
  <si>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</si>
  <si>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</si>
  <si>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</si>
  <si>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</si>
  <si>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</si>
  <si>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</si>
  <si>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</si>
  <si>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</si>
  <si>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</si>
  <si>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</si>
  <si>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</si>
  <si>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</si>
  <si>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</si>
  <si>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</si>
  <si>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</si>
  <si>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</si>
  <si>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</si>
  <si>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</si>
  <si>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</si>
  <si>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</si>
  <si>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</si>
  <si>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</si>
  <si>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</si>
  <si>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</si>
  <si>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</si>
  <si>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</si>
  <si>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</si>
  <si>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</si>
  <si>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</si>
  <si>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</si>
  <si>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</si>
  <si>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</si>
  <si>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</si>
  <si>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</si>
  <si>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</si>
  <si>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</si>
  <si>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</si>
  <si>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</si>
  <si>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</si>
  <si>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</si>
  <si>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</si>
  <si>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</si>
  <si>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</si>
  <si>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</si>
  <si>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</si>
  <si>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</si>
  <si>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</si>
  <si>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</si>
  <si>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</si>
  <si>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</si>
  <si>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</si>
  <si>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</si>
  <si>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</si>
  <si>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</si>
  <si>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</si>
  <si>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</si>
  <si>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</si>
  <si>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</si>
  <si>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</si>
  <si>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</si>
  <si>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</si>
  <si>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</si>
  <si>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</si>
  <si>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</si>
  <si>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</si>
  <si>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</si>
  <si>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</si>
  <si>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</si>
  <si>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</si>
  <si>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</si>
  <si>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</si>
  <si>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</si>
  <si>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</si>
  <si>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</si>
  <si>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</si>
  <si>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</si>
  <si>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</si>
  <si>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</si>
  <si>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</si>
  <si>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</si>
  <si>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</si>
  <si>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</si>
  <si>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</si>
  <si>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</si>
  <si>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</si>
  <si>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</si>
  <si>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</si>
  <si>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</si>
  <si>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</si>
  <si>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</si>
  <si>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</si>
  <si>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</si>
  <si>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</si>
  <si>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</si>
  <si>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</si>
  <si>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</si>
  <si>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</si>
  <si>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</si>
  <si>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</si>
  <si>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</si>
  <si>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</si>
  <si>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</si>
  <si>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</si>
  <si>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</si>
  <si>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</si>
  <si>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</si>
  <si>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</si>
  <si>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</si>
  <si>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</si>
  <si>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</si>
  <si>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</si>
  <si>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</si>
  <si>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</si>
  <si>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</si>
  <si>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</si>
  <si>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</si>
  <si>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</si>
  <si>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</si>
  <si>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</si>
  <si>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</si>
  <si>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</si>
  <si>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</si>
  <si>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</si>
  <si>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</si>
  <si>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</si>
  <si>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</si>
  <si>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</si>
  <si>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</si>
  <si>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</si>
  <si>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</si>
  <si>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</si>
  <si>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</si>
  <si>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</si>
  <si>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</si>
  <si>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</si>
  <si>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</si>
  <si>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</si>
  <si>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</si>
  <si>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</si>
  <si>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</si>
  <si>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</si>
  <si>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</si>
  <si>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</si>
  <si>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</si>
  <si>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</si>
  <si>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</si>
  <si>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</si>
  <si>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</si>
  <si>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</si>
  <si>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</si>
  <si>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</si>
  <si>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</si>
  <si>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</si>
  <si>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</si>
  <si>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</si>
  <si>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</si>
  <si>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</si>
  <si>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</si>
  <si>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</si>
  <si>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</si>
  <si>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</si>
  <si>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</si>
  <si>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</si>
  <si>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</si>
  <si>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</si>
  <si>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</si>
  <si>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</si>
  <si>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</si>
  <si>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</si>
  <si>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</si>
  <si>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</si>
  <si>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</si>
  <si>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</si>
  <si>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</si>
  <si>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</si>
  <si>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</si>
  <si>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</si>
  <si>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</si>
  <si>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</si>
  <si>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</si>
  <si>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</si>
  <si>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</si>
  <si>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</si>
  <si>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</si>
  <si>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</si>
  <si>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</si>
  <si>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</si>
  <si>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</si>
  <si>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</si>
  <si>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</si>
  <si>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</si>
  <si>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</si>
  <si>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</si>
  <si>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</si>
  <si>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</si>
  <si>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</si>
  <si>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</si>
  <si>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</si>
  <si>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</si>
  <si>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</si>
  <si>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</si>
  <si>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</si>
  <si>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</si>
  <si>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</si>
  <si>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</si>
  <si>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</si>
  <si>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</si>
  <si>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</si>
  <si>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</si>
  <si>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</si>
  <si>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</si>
  <si>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</si>
  <si>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</si>
  <si>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</si>
  <si>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</si>
  <si>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</si>
  <si>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</si>
  <si>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</si>
  <si>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</si>
  <si>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</si>
  <si>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</si>
  <si>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</si>
  <si>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</si>
  <si>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</si>
  <si>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</si>
  <si>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</si>
  <si>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</si>
  <si>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</si>
  <si>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</si>
  <si>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</si>
  <si>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</si>
  <si>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</si>
  <si>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</si>
  <si>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</si>
  <si>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</si>
  <si>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</si>
  <si>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</si>
  <si>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</si>
  <si>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</si>
  <si>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</si>
  <si>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</si>
  <si>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</si>
  <si>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</si>
  <si>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</si>
  <si>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</si>
  <si>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</si>
  <si>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</si>
  <si>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</si>
  <si>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</si>
  <si>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</si>
  <si>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</si>
  <si>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</si>
  <si>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</si>
  <si>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</si>
  <si>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</si>
  <si>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</si>
  <si>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</si>
  <si>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</si>
  <si>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</si>
  <si>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</si>
  <si>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</si>
  <si>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</si>
  <si>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</si>
  <si>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</si>
  <si>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</si>
  <si>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</si>
  <si>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</si>
  <si>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</si>
  <si>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</si>
  <si>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</si>
  <si>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</si>
  <si>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</si>
  <si>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</si>
  <si>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</si>
  <si>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</si>
  <si>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</si>
  <si>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</si>
  <si>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</si>
  <si>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</si>
  <si>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</si>
  <si>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</si>
  <si>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</si>
  <si>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</si>
  <si>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</si>
  <si>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</si>
  <si>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</si>
  <si>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</si>
  <si>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</si>
  <si>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</si>
  <si>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</si>
  <si>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</si>
  <si>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</si>
  <si>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</si>
  <si>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</si>
  <si>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</si>
  <si>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</si>
  <si>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</si>
  <si>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</si>
  <si>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</si>
  <si>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</si>
  <si>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</si>
  <si>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</si>
  <si>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</si>
  <si>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</si>
  <si>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</si>
  <si>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</si>
  <si>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</si>
  <si>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</si>
  <si>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</si>
  <si>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</si>
  <si>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</si>
  <si>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</si>
  <si>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</si>
  <si>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</si>
  <si>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</si>
  <si>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</si>
  <si>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</si>
  <si>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</si>
  <si>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</si>
  <si>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</si>
  <si>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</si>
  <si>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</si>
  <si>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</si>
  <si>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</si>
  <si>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</si>
  <si>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</si>
  <si>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</si>
  <si>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</si>
  <si>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</si>
  <si>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</si>
  <si>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</si>
  <si>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</si>
  <si>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</si>
  <si>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</si>
  <si>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</si>
  <si>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</si>
  <si>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</si>
  <si>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</si>
  <si>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</si>
  <si>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</si>
  <si>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</si>
  <si>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</si>
  <si>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</si>
  <si>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</si>
  <si>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</si>
  <si>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</si>
  <si>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</si>
  <si>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</si>
  <si>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</si>
  <si>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</si>
  <si>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</si>
  <si>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</si>
  <si>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</si>
  <si>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</si>
  <si>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</si>
  <si>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</si>
  <si>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</si>
  <si>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</si>
  <si>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</si>
  <si>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</si>
  <si>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</si>
  <si>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</si>
  <si>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</si>
  <si>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</si>
  <si>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</si>
  <si>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</si>
  <si>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</si>
  <si>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</si>
  <si>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</si>
  <si>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</si>
  <si>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</si>
  <si>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</si>
  <si>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</si>
  <si>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</si>
  <si>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</si>
  <si>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</si>
  <si>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</si>
  <si>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</si>
  <si>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</si>
  <si>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</si>
  <si>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</si>
  <si>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</si>
  <si>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</si>
  <si>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</si>
  <si>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</si>
  <si>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</si>
  <si>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</si>
  <si>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</si>
  <si>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</si>
  <si>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</si>
  <si>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</si>
  <si>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</si>
  <si>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</si>
  <si>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</si>
  <si>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</si>
  <si>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</si>
  <si>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</si>
  <si>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</si>
  <si>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</si>
  <si>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</si>
  <si>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</si>
  <si>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</si>
  <si>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</si>
  <si>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</si>
  <si>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</si>
  <si>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</si>
  <si>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</si>
  <si>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</si>
  <si>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</si>
  <si>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</si>
  <si>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</si>
  <si>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</si>
  <si>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</si>
  <si>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</si>
  <si>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</si>
  <si>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</si>
  <si>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</si>
  <si>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</si>
  <si>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</si>
  <si>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</si>
  <si>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</si>
  <si>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</si>
  <si>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</si>
  <si>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</si>
  <si>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</si>
  <si>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</si>
  <si>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</si>
  <si>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</si>
  <si>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</si>
  <si>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</si>
  <si>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</si>
  <si>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</si>
  <si>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</si>
  <si>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</si>
  <si>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</si>
  <si>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</si>
  <si>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</si>
  <si>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</si>
  <si>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</si>
  <si>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</si>
  <si>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</si>
  <si>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</si>
  <si>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</si>
  <si>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</si>
  <si>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</si>
  <si>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</si>
  <si>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</si>
  <si>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</si>
  <si>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</si>
  <si>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</si>
  <si>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</si>
  <si>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</si>
  <si>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</si>
  <si>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</si>
  <si>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</si>
  <si>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</si>
  <si>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</si>
  <si>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</si>
  <si>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</si>
  <si>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</si>
  <si>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</si>
  <si>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</si>
  <si>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</si>
  <si>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</si>
  <si>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</si>
  <si>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</si>
  <si>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</si>
  <si>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</si>
  <si>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</si>
  <si>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</si>
  <si>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</si>
  <si>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</si>
  <si>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</si>
  <si>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</si>
  <si>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</si>
  <si>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</si>
  <si>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</si>
  <si>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</si>
  <si>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</si>
  <si>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</si>
  <si>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</si>
  <si>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</si>
  <si>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</si>
  <si>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</si>
  <si>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</si>
  <si>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</si>
  <si>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</si>
  <si>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</si>
  <si>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</si>
  <si>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</si>
  <si>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</si>
  <si>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</si>
  <si>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</si>
  <si>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</si>
  <si>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</si>
  <si>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</si>
  <si>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</si>
  <si>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</si>
  <si>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</si>
  <si>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</si>
  <si>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</si>
  <si>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</si>
  <si>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</si>
  <si>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</si>
  <si>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</si>
  <si>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</si>
  <si>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</si>
  <si>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</si>
  <si>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</si>
  <si>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</si>
  <si>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</si>
  <si>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</si>
  <si>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</si>
  <si>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</si>
  <si>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</si>
  <si>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</si>
  <si>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</si>
  <si>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</si>
  <si>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</si>
  <si>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</si>
  <si>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</si>
  <si>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</si>
  <si>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</si>
  <si>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</si>
  <si>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</si>
  <si>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</si>
  <si>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</si>
  <si>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</si>
  <si>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</si>
  <si>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</si>
  <si>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</si>
  <si>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</si>
  <si>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</si>
  <si>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</si>
  <si>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</si>
  <si>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</si>
  <si>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</si>
  <si>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</si>
  <si>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</si>
  <si>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</si>
  <si>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</si>
  <si>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</si>
  <si>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</si>
  <si>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</si>
  <si>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</si>
  <si>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</si>
  <si>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</si>
  <si>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</si>
  <si>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</si>
  <si>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</si>
  <si>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</si>
  <si>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</si>
  <si>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</si>
  <si>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</si>
  <si>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</si>
  <si>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</si>
  <si>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</si>
  <si>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</si>
  <si>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</si>
  <si>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</si>
  <si>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</si>
  <si>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</si>
  <si>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</si>
  <si>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</si>
  <si>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</si>
  <si>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</si>
  <si>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</si>
  <si>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</si>
  <si>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</si>
  <si>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</si>
  <si>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</si>
  <si>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</si>
  <si>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</si>
  <si>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</si>
  <si>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</si>
  <si>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</si>
  <si>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</si>
  <si>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</si>
  <si>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</si>
  <si>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</si>
  <si>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</si>
  <si>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</si>
  <si>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</si>
  <si>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</si>
  <si>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</si>
  <si>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</si>
  <si>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</si>
  <si>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</si>
  <si>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</si>
  <si>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</si>
  <si>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</si>
  <si>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</si>
  <si>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</si>
  <si>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</si>
  <si>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</si>
  <si>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</si>
  <si>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</si>
  <si>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</si>
  <si>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</si>
  <si>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</si>
  <si>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</si>
  <si>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</si>
  <si>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</si>
  <si>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</si>
  <si>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</si>
  <si>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</si>
  <si>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</si>
  <si>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</si>
  <si>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</si>
  <si>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</si>
  <si>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</si>
  <si>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</si>
  <si>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</si>
  <si>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</si>
  <si>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</si>
  <si>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</si>
  <si>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</si>
  <si>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</si>
  <si>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</si>
  <si>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</si>
  <si>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</si>
  <si>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</si>
  <si>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</si>
  <si>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</si>
  <si>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</si>
  <si>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</si>
  <si>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</si>
  <si>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</si>
  <si>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</si>
  <si>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</si>
  <si>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</si>
  <si>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</si>
  <si>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</si>
  <si>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</si>
  <si>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</si>
  <si>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</si>
  <si>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</si>
  <si>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</si>
  <si>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</si>
  <si>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</si>
  <si>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</si>
  <si>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</si>
  <si>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</si>
  <si>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</si>
  <si>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</si>
  <si>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</si>
  <si>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</si>
  <si>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</si>
  <si>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</si>
  <si>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</si>
  <si>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</si>
  <si>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</si>
  <si>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</si>
  <si>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</si>
  <si>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</si>
  <si>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</si>
  <si>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</si>
  <si>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</si>
  <si>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</si>
  <si>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</si>
  <si>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</si>
  <si>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</si>
  <si>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</si>
  <si>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</si>
  <si>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</si>
  <si>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</si>
  <si>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</si>
  <si>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</si>
  <si>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</si>
  <si>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</si>
  <si>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</si>
  <si>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</si>
  <si>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</si>
  <si>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</si>
  <si>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</si>
  <si>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</si>
  <si>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</si>
  <si>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</si>
  <si>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</si>
  <si>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</si>
  <si>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</si>
  <si>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</si>
  <si>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</si>
  <si>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</si>
  <si>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</si>
  <si>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</si>
  <si>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</si>
  <si>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</si>
  <si>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</si>
  <si>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</si>
  <si>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</si>
  <si>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</si>
  <si>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</si>
  <si>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</si>
  <si>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</si>
  <si>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</si>
  <si>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</si>
  <si>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</si>
  <si>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</si>
  <si>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</si>
  <si>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</si>
  <si>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</si>
  <si>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</si>
  <si>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</si>
  <si>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</si>
  <si>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</si>
  <si>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</si>
  <si>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</si>
  <si>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</si>
  <si>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</si>
  <si>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</si>
  <si>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</si>
  <si>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</si>
  <si>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</si>
  <si>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</si>
  <si>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</si>
  <si>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</si>
  <si>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</si>
  <si>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</si>
  <si>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</si>
  <si>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</si>
  <si>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</si>
  <si>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</si>
  <si>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</si>
  <si>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</si>
  <si>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</si>
  <si>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</si>
  <si>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</si>
  <si>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</si>
  <si>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</si>
  <si>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</si>
  <si>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</si>
  <si>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</si>
  <si>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</si>
  <si>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</si>
  <si>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</si>
  <si>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</si>
  <si>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</si>
  <si>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</si>
  <si>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</si>
  <si>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</si>
  <si>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</si>
  <si>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</si>
  <si>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</si>
  <si>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</si>
  <si>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</si>
  <si>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</si>
  <si>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</si>
  <si>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</si>
  <si>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</si>
  <si>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</si>
  <si>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</si>
  <si>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</si>
  <si>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</si>
  <si>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</si>
  <si>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</si>
  <si>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</si>
  <si>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</si>
  <si>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</si>
  <si>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</si>
  <si>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</si>
  <si>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</si>
  <si>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</si>
  <si>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</si>
  <si>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</si>
  <si>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</si>
  <si>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</si>
  <si>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</si>
  <si>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</si>
  <si>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</si>
  <si>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</si>
  <si>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</si>
  <si>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</si>
  <si>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</si>
  <si>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</si>
  <si>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</si>
  <si>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</si>
  <si>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</si>
  <si>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</si>
  <si>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</si>
  <si>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</si>
  <si>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</si>
  <si>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</si>
  <si>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</si>
  <si>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</si>
  <si>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</si>
  <si>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</si>
  <si>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</si>
  <si>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</si>
  <si>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</si>
  <si>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</si>
  <si>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</si>
  <si>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</si>
  <si>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</si>
  <si>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</si>
  <si>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</si>
  <si>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</si>
  <si>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</si>
  <si>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</si>
  <si>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</si>
  <si>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</si>
  <si>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</si>
  <si>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</si>
  <si>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</si>
  <si>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</si>
  <si>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</si>
  <si>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</si>
  <si>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</si>
  <si>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</si>
  <si>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</si>
  <si>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</si>
  <si>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</si>
  <si>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</si>
  <si>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</si>
  <si>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</si>
  <si>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</si>
  <si>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</si>
  <si>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</si>
  <si>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</si>
  <si>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</si>
  <si>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</si>
  <si>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</si>
  <si>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</si>
  <si>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</si>
  <si>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</si>
  <si>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</si>
  <si>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</si>
  <si>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</si>
  <si>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</si>
  <si>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</si>
  <si>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</si>
  <si>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</si>
  <si>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</si>
  <si>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</si>
  <si>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</si>
  <si>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</si>
  <si>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</si>
  <si>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</si>
  <si>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</si>
  <si>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</si>
  <si>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</si>
  <si>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</si>
  <si>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</si>
  <si>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</si>
  <si>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</si>
  <si>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</si>
  <si>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</si>
  <si>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</si>
  <si>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</si>
  <si>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</si>
  <si>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</si>
  <si>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</si>
  <si>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</si>
  <si>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</si>
  <si>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</si>
  <si>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</si>
  <si>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</si>
  <si>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</si>
  <si>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</si>
  <si>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</si>
  <si>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</si>
  <si>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</si>
  <si>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</si>
  <si>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</si>
  <si>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</si>
  <si>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</si>
  <si>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</si>
  <si>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</si>
  <si>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</si>
  <si>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</si>
  <si>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</si>
  <si>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</si>
  <si>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</si>
  <si>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</si>
  <si>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</si>
  <si>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</si>
  <si>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</si>
  <si>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</si>
  <si>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</si>
  <si>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</si>
  <si>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</si>
  <si>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</si>
  <si>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</si>
  <si>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</si>
  <si>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</si>
  <si>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</si>
  <si>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</si>
  <si>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</si>
  <si>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</si>
  <si>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</si>
  <si>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</si>
  <si>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</si>
  <si>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</si>
  <si>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</si>
  <si>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</si>
  <si>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</si>
  <si>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</si>
  <si>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</si>
  <si>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</si>
  <si>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</si>
  <si>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</si>
  <si>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</si>
  <si>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</si>
  <si>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</si>
  <si>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</si>
  <si>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</si>
  <si>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</si>
  <si>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</si>
  <si>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</si>
  <si>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</si>
  <si>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</si>
  <si>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</si>
  <si>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</si>
  <si>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</si>
  <si>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</si>
  <si>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</si>
  <si>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</si>
  <si>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</si>
  <si>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</si>
  <si>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</si>
  <si>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</si>
  <si>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</si>
  <si>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</si>
  <si>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</si>
  <si>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</si>
  <si>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</si>
  <si>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</si>
  <si>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</si>
  <si>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</si>
  <si>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</si>
  <si>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</si>
  <si>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</si>
  <si>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</si>
  <si>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</si>
  <si>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</si>
  <si>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</si>
  <si>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</si>
  <si>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</si>
  <si>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</si>
  <si>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</si>
  <si>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</si>
  <si>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</si>
  <si>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</si>
  <si>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</si>
  <si>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</si>
  <si>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</si>
  <si>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</si>
  <si>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</si>
  <si>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</si>
  <si>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</si>
  <si>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</si>
  <si>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</si>
  <si>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</si>
  <si>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</si>
  <si>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</si>
  <si>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</si>
  <si>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</si>
  <si>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</si>
  <si>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</si>
  <si>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</si>
  <si>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</si>
  <si>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</si>
  <si>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</si>
  <si>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</si>
  <si>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</si>
  <si>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</si>
  <si>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</si>
  <si>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</si>
  <si>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</si>
  <si>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</si>
  <si>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</si>
  <si>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</si>
  <si>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</si>
  <si>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</si>
  <si>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</si>
  <si>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</si>
  <si>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</si>
  <si>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</si>
  <si>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</si>
  <si>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</si>
  <si>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</si>
  <si>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</si>
  <si>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</si>
  <si>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</si>
  <si>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</si>
  <si>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</si>
  <si>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</si>
  <si>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</si>
  <si>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</si>
  <si>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</si>
  <si>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</si>
  <si>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</si>
  <si>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</si>
  <si>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</si>
  <si>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</si>
  <si>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</si>
  <si>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</si>
  <si>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</si>
  <si>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</si>
  <si>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</si>
  <si>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</si>
  <si>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</si>
  <si>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</si>
  <si>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</si>
  <si>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</si>
  <si>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</si>
  <si>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</si>
  <si>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</si>
  <si>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</si>
  <si>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</si>
  <si>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</si>
  <si>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</si>
  <si>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</si>
  <si>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</si>
  <si>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</si>
  <si>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</si>
  <si>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</si>
  <si>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</si>
  <si>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</si>
  <si>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</si>
  <si>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</si>
  <si>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</si>
  <si>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</si>
  <si>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</si>
  <si>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</si>
  <si>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</si>
  <si>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</si>
  <si>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</si>
  <si>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</si>
  <si>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</si>
  <si>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</si>
  <si>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</si>
  <si>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</si>
  <si>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</si>
  <si>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</si>
  <si>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</si>
  <si>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</si>
  <si>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</si>
  <si>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</si>
  <si>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</si>
  <si>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</si>
  <si>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</si>
  <si>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</si>
  <si>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</si>
  <si>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</si>
  <si>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</si>
  <si>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</si>
  <si>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</si>
  <si>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</si>
  <si>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</si>
  <si>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</si>
  <si>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</si>
  <si>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</si>
  <si>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</si>
  <si>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</si>
  <si>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</si>
  <si>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</si>
  <si>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</si>
  <si>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</si>
  <si>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</si>
  <si>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</si>
  <si>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</si>
  <si>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</si>
  <si>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</si>
  <si>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</si>
  <si>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</si>
  <si>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</si>
  <si>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</si>
  <si>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</si>
  <si>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</si>
  <si>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</si>
  <si>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</si>
  <si>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</si>
  <si>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</si>
  <si>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</si>
  <si>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</si>
  <si>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</si>
  <si>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</si>
  <si>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</si>
  <si>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</si>
  <si>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</si>
  <si>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</si>
  <si>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</si>
  <si>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</si>
  <si>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</si>
  <si>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</si>
  <si>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</si>
  <si>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</si>
  <si>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</si>
  <si>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</si>
  <si>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</si>
  <si>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</si>
  <si>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</si>
  <si>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</si>
  <si>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</si>
  <si>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</si>
  <si>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</si>
  <si>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</si>
  <si>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</si>
  <si>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</si>
  <si>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</si>
  <si>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</si>
  <si>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</si>
  <si>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</si>
  <si>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</si>
  <si>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</si>
  <si>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</si>
  <si>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</si>
  <si>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</si>
  <si>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</si>
  <si>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</si>
  <si>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</si>
  <si>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</si>
  <si>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</si>
  <si>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</si>
  <si>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</si>
  <si>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</si>
  <si>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</si>
  <si>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</si>
  <si>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</si>
  <si>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</si>
  <si>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</si>
  <si>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</si>
  <si>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</si>
  <si>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</si>
  <si>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</si>
  <si>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</si>
  <si>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</si>
  <si>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</si>
  <si>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</si>
  <si>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</si>
  <si>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</si>
  <si>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</si>
  <si>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</si>
  <si>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</si>
  <si>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</si>
  <si>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</si>
  <si>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</si>
  <si>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</si>
  <si>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</si>
  <si>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</si>
  <si>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</si>
  <si>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</si>
  <si>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</si>
  <si>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</si>
  <si>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</si>
  <si>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</si>
  <si>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</si>
  <si>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</si>
  <si>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</si>
  <si>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</si>
  <si>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</si>
  <si>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</si>
  <si>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</si>
  <si>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</si>
  <si>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</si>
  <si>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</si>
  <si>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</si>
  <si>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</si>
  <si>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</si>
  <si>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</si>
  <si>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</si>
  <si>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</si>
  <si>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</si>
  <si>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</si>
  <si>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</si>
  <si>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</si>
  <si>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</si>
  <si>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</si>
  <si>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</si>
  <si>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</si>
  <si>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</si>
  <si>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</si>
  <si>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</si>
  <si>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</si>
  <si>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</si>
  <si>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</si>
  <si>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</si>
  <si>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</si>
  <si>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</si>
  <si>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</si>
  <si>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</si>
  <si>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</si>
  <si>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</si>
  <si>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</si>
  <si>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</si>
  <si>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</si>
  <si>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</si>
  <si>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</si>
  <si>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</si>
  <si>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</si>
  <si>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</si>
  <si>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</si>
  <si>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</si>
  <si>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</si>
  <si>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</si>
  <si>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</si>
  <si>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</si>
  <si>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</si>
  <si>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</si>
  <si>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</si>
  <si>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</si>
  <si>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</si>
  <si>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</si>
  <si>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</si>
  <si>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</si>
  <si>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</si>
  <si>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</si>
  <si>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</si>
  <si>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</si>
  <si>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</si>
  <si>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</si>
  <si>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</si>
  <si>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</si>
  <si>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</si>
  <si>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</si>
  <si>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</si>
  <si>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</si>
  <si>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</si>
  <si>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</si>
  <si>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</si>
  <si>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</si>
  <si>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</si>
  <si>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</si>
  <si>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</si>
  <si>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</si>
  <si>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</si>
  <si>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</si>
  <si>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</si>
  <si>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</si>
  <si>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</si>
  <si>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</si>
  <si>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</si>
  <si>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</si>
  <si>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</si>
  <si>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</si>
  <si>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</si>
  <si>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</si>
  <si>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</si>
  <si>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</si>
  <si>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</si>
  <si>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</si>
  <si>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</si>
  <si>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</si>
  <si>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</si>
  <si>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</si>
  <si>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</si>
  <si>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</si>
  <si>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</si>
  <si>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</si>
  <si>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</si>
  <si>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</si>
  <si>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</si>
  <si>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</si>
  <si>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</si>
  <si>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</si>
  <si>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</si>
  <si>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</si>
  <si>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</si>
  <si>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</si>
  <si>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</si>
  <si>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</si>
  <si>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</si>
  <si>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</si>
  <si>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</si>
  <si>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</si>
  <si>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</si>
  <si>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</si>
  <si>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</si>
  <si>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</si>
  <si>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</si>
  <si>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</si>
  <si>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</si>
  <si>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</si>
  <si>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</si>
  <si>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</si>
  <si>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</si>
  <si>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</si>
  <si>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</si>
  <si>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</si>
  <si>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</si>
  <si>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</si>
  <si>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</si>
  <si>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</si>
  <si>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</si>
  <si>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</si>
  <si>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</si>
  <si>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</si>
  <si>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</si>
  <si>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</si>
  <si>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</si>
  <si>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</si>
  <si>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</si>
  <si>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</si>
  <si>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</si>
  <si>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</si>
  <si>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</si>
  <si>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</si>
  <si>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</si>
  <si>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</si>
  <si>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</si>
  <si>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</si>
  <si>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</si>
  <si>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</si>
  <si>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</si>
  <si>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</si>
  <si>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</si>
  <si>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</si>
  <si>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</si>
  <si>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</si>
  <si>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</si>
  <si>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</si>
  <si>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</si>
  <si>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</si>
  <si>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</si>
  <si>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</si>
  <si>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</si>
  <si>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</si>
  <si>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</si>
  <si>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</si>
  <si>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</si>
  <si>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</si>
  <si>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</si>
  <si>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</si>
  <si>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</si>
  <si>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</si>
  <si>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</si>
  <si>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</si>
  <si>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</si>
  <si>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</si>
  <si>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</si>
  <si>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</si>
  <si>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</si>
  <si>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</si>
  <si>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</si>
  <si>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</si>
  <si>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</si>
  <si>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</si>
  <si>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</si>
  <si>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</si>
  <si>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</si>
  <si>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</si>
  <si>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</si>
  <si>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</si>
  <si>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</si>
  <si>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</si>
  <si>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</si>
  <si>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</si>
  <si>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</si>
  <si>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</si>
  <si>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</si>
  <si>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</si>
  <si>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</si>
  <si>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</si>
  <si>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</si>
  <si>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</si>
  <si>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</si>
  <si>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</si>
  <si>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</si>
  <si>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</si>
  <si>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</si>
  <si>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</si>
  <si>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</si>
  <si>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</si>
  <si>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</si>
  <si>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</si>
  <si>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</si>
  <si>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</si>
  <si>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</si>
  <si>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</si>
  <si>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</si>
  <si>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</si>
  <si>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</si>
  <si>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</si>
  <si>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</si>
  <si>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</si>
  <si>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</si>
  <si>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</si>
  <si>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</si>
  <si>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</si>
  <si>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</si>
  <si>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</si>
  <si>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</si>
  <si>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</si>
  <si>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</si>
  <si>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</si>
  <si>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</si>
  <si>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</si>
  <si>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</si>
  <si>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</si>
  <si>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</si>
  <si>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</si>
  <si>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</si>
  <si>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</si>
  <si>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</si>
  <si>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</si>
  <si>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</si>
  <si>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</si>
  <si>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</si>
  <si>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</si>
  <si>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</si>
  <si>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</si>
  <si>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</si>
  <si>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</si>
  <si>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</si>
  <si>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</si>
  <si>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</si>
  <si>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</si>
  <si>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</si>
  <si>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</si>
  <si>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</si>
  <si>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</si>
  <si>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</si>
  <si>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</si>
  <si>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</si>
  <si>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</si>
  <si>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</si>
  <si>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</si>
  <si>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</si>
  <si>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</si>
  <si>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</si>
  <si>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</si>
  <si>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</si>
  <si>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</si>
  <si>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</si>
  <si>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</si>
  <si>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</si>
  <si>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</si>
  <si>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</si>
  <si>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</si>
  <si>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</si>
  <si>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</si>
  <si>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</si>
  <si>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</si>
  <si>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</si>
  <si>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</si>
  <si>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</si>
  <si>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</si>
  <si>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</si>
  <si>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</si>
  <si>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</si>
  <si>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</si>
  <si>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</si>
  <si>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</si>
  <si>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</si>
  <si>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</si>
  <si>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</si>
  <si>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</si>
  <si>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</si>
  <si>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</si>
  <si>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</si>
  <si>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</si>
  <si>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</si>
  <si>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</si>
  <si>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</si>
  <si>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</si>
  <si>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</si>
  <si>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</si>
  <si>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</si>
  <si>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</si>
  <si>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</si>
  <si>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</si>
  <si>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</si>
  <si>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</si>
  <si>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</si>
  <si>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</si>
  <si>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</si>
  <si>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</si>
  <si>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</si>
  <si>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</si>
  <si>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</si>
  <si>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</si>
  <si>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</si>
  <si>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</si>
  <si>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</si>
  <si>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</si>
  <si>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</si>
  <si>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</si>
  <si>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</si>
  <si>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</si>
  <si>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</si>
  <si>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</si>
  <si>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</si>
  <si>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</si>
  <si>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</si>
  <si>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</si>
  <si>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</si>
  <si>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</si>
  <si>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</si>
  <si>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</si>
  <si>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</si>
  <si>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</si>
  <si>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</si>
  <si>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</si>
  <si>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</si>
  <si>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</si>
  <si>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</si>
  <si>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</si>
  <si>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</si>
  <si>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</si>
  <si>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</si>
  <si>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</si>
  <si>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</si>
  <si>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</si>
  <si>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</si>
  <si>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</si>
  <si>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</si>
  <si>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</si>
  <si>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</si>
  <si>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</si>
  <si>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</si>
  <si>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</si>
  <si>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</si>
  <si>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</si>
  <si>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</si>
  <si>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</si>
  <si>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</si>
  <si>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</si>
  <si>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</si>
  <si>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</si>
  <si>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</si>
  <si>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</si>
  <si>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</si>
  <si>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</si>
  <si>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</si>
  <si>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</si>
  <si>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</si>
  <si>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</si>
  <si>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</si>
  <si>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</si>
  <si>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</si>
  <si>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</si>
  <si>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</si>
  <si>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</si>
  <si>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</si>
  <si>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</si>
  <si>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</si>
  <si>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</si>
  <si>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</si>
  <si>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</si>
  <si>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</si>
  <si>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</si>
  <si>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</si>
  <si>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</si>
  <si>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</si>
  <si>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</si>
  <si>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</si>
  <si>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</si>
  <si>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</si>
  <si>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</si>
  <si>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</si>
  <si>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</si>
  <si>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</si>
  <si>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</si>
  <si>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</si>
  <si>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</si>
  <si>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</si>
  <si>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</si>
  <si>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</si>
  <si>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</si>
  <si>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</si>
  <si>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</si>
  <si>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</si>
  <si>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</si>
  <si>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</si>
  <si>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</si>
  <si>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</si>
  <si>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</si>
  <si>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</si>
  <si>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</si>
  <si>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</si>
  <si>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</si>
  <si>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</si>
  <si>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</si>
  <si>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</si>
  <si>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</si>
  <si>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</si>
  <si>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</si>
  <si>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</si>
  <si>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</si>
  <si>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</si>
  <si>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</si>
  <si>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</si>
  <si>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</si>
  <si>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</si>
  <si>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</si>
  <si>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</si>
  <si>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</si>
  <si>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</si>
  <si>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</si>
  <si>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</si>
  <si>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</si>
  <si>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</si>
  <si>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</si>
  <si>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</si>
  <si>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</si>
  <si>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</si>
  <si>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</si>
  <si>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</si>
  <si>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</si>
  <si>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</si>
  <si>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</si>
  <si>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</si>
  <si>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</si>
  <si>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</si>
  <si>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</si>
  <si>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</si>
  <si>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</si>
  <si>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</si>
  <si>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</si>
  <si>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</si>
  <si>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</si>
  <si>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</si>
  <si>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</si>
  <si>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</si>
  <si>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</si>
  <si>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</si>
  <si>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</si>
  <si>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</si>
  <si>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</si>
  <si>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</si>
  <si>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</si>
  <si>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</si>
  <si>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</si>
  <si>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</si>
  <si>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</si>
  <si>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</si>
  <si>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</si>
  <si>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</si>
  <si>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</si>
  <si>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</si>
  <si>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</si>
  <si>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</si>
  <si>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</si>
  <si>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</si>
  <si>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</si>
  <si>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</si>
  <si>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</si>
  <si>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</si>
  <si>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</si>
  <si>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</si>
  <si>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</si>
  <si>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</si>
  <si>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</si>
  <si>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</si>
  <si>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</si>
  <si>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</si>
  <si>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</si>
  <si>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</si>
  <si>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</si>
  <si>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</si>
  <si>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</si>
  <si>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</si>
  <si>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</si>
  <si>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</si>
  <si>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</si>
  <si>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</si>
  <si>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</si>
  <si>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</si>
  <si>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</si>
  <si>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</si>
  <si>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</si>
  <si>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</si>
  <si>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</si>
  <si>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</si>
  <si>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</si>
  <si>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</si>
  <si>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</si>
  <si>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</si>
  <si>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</si>
  <si>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</si>
  <si>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</si>
  <si>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</si>
  <si>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</si>
  <si>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</si>
  <si>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</si>
  <si>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</si>
  <si>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</si>
  <si>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</si>
  <si>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</si>
  <si>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</si>
  <si>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</si>
  <si>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</si>
  <si>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</si>
  <si>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</si>
  <si>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</si>
  <si>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</si>
  <si>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</si>
  <si>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</si>
  <si>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</si>
  <si>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</si>
  <si>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</si>
  <si>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</si>
  <si>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</si>
  <si>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</si>
  <si>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</si>
  <si>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</si>
  <si>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</si>
  <si>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</si>
  <si>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</si>
  <si>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</si>
  <si>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</si>
  <si>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</si>
  <si>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</si>
  <si>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</si>
  <si>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</si>
  <si>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</si>
  <si>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</si>
  <si>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</si>
  <si>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</si>
  <si>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</si>
  <si>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</si>
  <si>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</si>
  <si>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</si>
  <si>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</si>
  <si>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</si>
  <si>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</si>
  <si>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</si>
  <si>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</si>
  <si>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</si>
  <si>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</si>
  <si>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</si>
  <si>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</si>
  <si>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</si>
  <si>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</si>
  <si>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</si>
  <si>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</si>
  <si>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</si>
  <si>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</si>
  <si>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</si>
  <si>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</si>
  <si>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</si>
  <si>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</si>
  <si>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</si>
  <si>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</si>
  <si>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</si>
  <si>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</si>
  <si>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</si>
  <si>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</si>
  <si>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</si>
  <si>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</si>
  <si>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</si>
  <si>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</si>
  <si>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</si>
  <si>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</si>
  <si>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</si>
  <si>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</si>
  <si>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</si>
  <si>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</si>
  <si>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</si>
  <si>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</si>
  <si>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</si>
  <si>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</si>
  <si>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</si>
  <si>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</si>
  <si>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</si>
  <si>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</si>
  <si>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</si>
  <si>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</si>
  <si>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</si>
  <si>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</si>
  <si>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</si>
  <si>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</si>
  <si>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</si>
  <si>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</si>
  <si>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</si>
  <si>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</si>
  <si>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</si>
  <si>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</si>
  <si>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</si>
  <si>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</si>
  <si>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</si>
  <si>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</si>
  <si>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</si>
  <si>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</si>
  <si>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</si>
  <si>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</si>
  <si>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</si>
  <si>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</si>
  <si>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</si>
  <si>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</si>
  <si>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</si>
  <si>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</si>
  <si>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</si>
  <si>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</si>
  <si>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</si>
  <si>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</si>
  <si>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</si>
  <si>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</si>
  <si>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</si>
  <si>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</si>
  <si>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</si>
  <si>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</si>
  <si>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</si>
  <si>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</si>
  <si>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</si>
  <si>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</si>
  <si>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</si>
  <si>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</si>
  <si>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</si>
  <si>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</si>
  <si>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</si>
  <si>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</si>
  <si>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</si>
  <si>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</si>
  <si>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</si>
  <si>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</si>
  <si>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</si>
  <si>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</si>
  <si>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</si>
  <si>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</si>
  <si>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</si>
  <si>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</si>
  <si>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</si>
  <si>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</si>
  <si>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</si>
  <si>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</si>
  <si>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</si>
  <si>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</si>
  <si>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</si>
  <si>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</si>
  <si>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</si>
  <si>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</si>
  <si>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</si>
  <si>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</si>
  <si>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</si>
  <si>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</si>
  <si>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</si>
  <si>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</si>
  <si>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</si>
  <si>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</si>
  <si>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</si>
  <si>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</si>
  <si>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</si>
  <si>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</si>
  <si>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</si>
  <si>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</si>
  <si>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</si>
  <si>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</si>
  <si>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</si>
  <si>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</si>
  <si>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</si>
  <si>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</si>
  <si>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</si>
  <si>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</si>
  <si>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</si>
  <si>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</si>
  <si>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</si>
  <si>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</si>
  <si>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</si>
  <si>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</si>
  <si>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</si>
  <si>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</si>
  <si>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</si>
  <si>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</si>
  <si>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</si>
  <si>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</si>
  <si>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</si>
  <si>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</si>
  <si>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</si>
  <si>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</si>
  <si>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</si>
  <si>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</si>
  <si>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</si>
  <si>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</si>
  <si>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</si>
  <si>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</si>
  <si>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</si>
  <si>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</si>
  <si>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</si>
  <si>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</si>
  <si>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</si>
  <si>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</si>
  <si>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</si>
  <si>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</si>
  <si>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</si>
  <si>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</si>
  <si>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</si>
  <si>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</si>
  <si>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</si>
  <si>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</si>
  <si>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</si>
  <si>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</si>
  <si>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</si>
  <si>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</si>
  <si>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</si>
  <si>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</si>
  <si>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</si>
  <si>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</si>
  <si>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</si>
  <si>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</si>
  <si>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</si>
  <si>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</si>
  <si>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</si>
  <si>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</si>
  <si>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</si>
  <si>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</si>
  <si>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</si>
  <si>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</si>
  <si>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</si>
  <si>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</si>
  <si>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</si>
  <si>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</si>
  <si>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</si>
  <si>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</si>
  <si>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</si>
  <si>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</si>
  <si>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</si>
  <si>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</si>
  <si>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</si>
  <si>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</si>
  <si>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</si>
  <si>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</si>
  <si>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</si>
  <si>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</si>
  <si>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</si>
  <si>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</si>
  <si>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</si>
  <si>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</si>
  <si>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</si>
  <si>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</si>
  <si>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</si>
  <si>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</si>
  <si>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</si>
  <si>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</si>
  <si>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</si>
  <si>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</si>
  <si>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</si>
  <si>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</si>
  <si>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</si>
  <si>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</si>
  <si>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</si>
  <si>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</si>
  <si>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</si>
  <si>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</si>
  <si>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</si>
  <si>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</si>
  <si>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</si>
  <si>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</si>
  <si>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</si>
  <si>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</si>
  <si>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</si>
  <si>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</si>
  <si>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</si>
  <si>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</si>
  <si>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</si>
  <si>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</si>
  <si>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</si>
  <si>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</si>
  <si>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</si>
  <si>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</si>
  <si>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</si>
  <si>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</si>
  <si>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</si>
  <si>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</si>
  <si>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</si>
  <si>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</si>
  <si>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</si>
  <si>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</si>
  <si>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</si>
  <si>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</si>
  <si>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</si>
  <si>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</si>
  <si>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</si>
  <si>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</si>
  <si>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</si>
  <si>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</si>
  <si>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</si>
  <si>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</si>
  <si>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</si>
  <si>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</si>
  <si>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</si>
  <si>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</si>
  <si>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</si>
  <si>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</si>
  <si>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</si>
  <si>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</si>
  <si>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</si>
  <si>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</si>
  <si>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</si>
  <si>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</si>
  <si>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</si>
  <si>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</si>
  <si>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</si>
  <si>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</si>
  <si>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</si>
  <si>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</si>
  <si>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</si>
  <si>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</si>
  <si>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</si>
  <si>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</si>
  <si>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</si>
  <si>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</si>
  <si>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</si>
  <si>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</si>
  <si>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</si>
  <si>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</si>
  <si>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</si>
  <si>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</si>
  <si>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</si>
  <si>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</si>
  <si>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</si>
  <si>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</si>
  <si>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</si>
  <si>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</si>
  <si>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</si>
  <si>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</si>
  <si>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</si>
  <si>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</si>
  <si>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</si>
  <si>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</si>
  <si>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</si>
  <si>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</si>
  <si>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</si>
  <si>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</si>
  <si>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</si>
  <si>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</si>
  <si>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</si>
  <si>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</si>
  <si>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</si>
  <si>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</si>
  <si>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</si>
  <si>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</si>
  <si>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</si>
  <si>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</si>
  <si>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</si>
  <si>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</si>
  <si>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</si>
  <si>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</si>
  <si>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</si>
  <si>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</si>
  <si>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</si>
  <si>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</si>
  <si>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</si>
  <si>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</si>
  <si>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</si>
  <si>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</si>
  <si>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</si>
  <si>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</si>
  <si>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</si>
  <si>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</si>
  <si>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</si>
  <si>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</si>
  <si>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</si>
  <si>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</si>
  <si>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</si>
  <si>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</si>
  <si>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</si>
  <si>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</si>
  <si>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</si>
  <si>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</si>
  <si>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</si>
  <si>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</si>
  <si>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</si>
  <si>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</si>
  <si>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</si>
  <si>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</si>
  <si>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</si>
  <si>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</si>
  <si>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</si>
  <si>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</si>
  <si>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</si>
  <si>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</si>
  <si>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</si>
  <si>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</si>
  <si>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</si>
  <si>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</si>
  <si>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</si>
  <si>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</si>
  <si>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</si>
  <si>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</si>
  <si>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</si>
  <si>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</si>
  <si>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</si>
  <si>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</si>
  <si>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</si>
  <si>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</si>
  <si>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</si>
  <si>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</si>
  <si>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</si>
  <si>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</si>
  <si>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</si>
  <si>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</si>
  <si>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</si>
  <si>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</si>
  <si>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</si>
  <si>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</si>
  <si>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</si>
  <si>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</si>
  <si>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</si>
  <si>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</si>
  <si>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</si>
  <si>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</si>
  <si>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</si>
  <si>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</si>
  <si>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</si>
  <si>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</si>
  <si>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</si>
  <si>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</si>
  <si>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</si>
  <si>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</si>
  <si>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</si>
  <si>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</si>
  <si>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</si>
  <si>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</si>
  <si>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</si>
  <si>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</si>
  <si>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</si>
  <si>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</si>
  <si>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</si>
  <si>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</si>
  <si>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</si>
  <si>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</si>
  <si>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</si>
  <si>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</si>
  <si>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</si>
  <si>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</si>
  <si>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</si>
  <si>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</si>
  <si>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</si>
  <si>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</si>
  <si>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</si>
  <si>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</si>
  <si>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</si>
  <si>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</si>
  <si>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</si>
  <si>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</si>
  <si>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</si>
  <si>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</si>
  <si>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</si>
  <si>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</si>
  <si>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</si>
  <si>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</si>
  <si>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</si>
  <si>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</si>
  <si>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</si>
  <si>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</si>
  <si>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</si>
  <si>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</si>
  <si>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</si>
  <si>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</si>
  <si>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</si>
  <si>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</si>
  <si>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</si>
  <si>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</si>
  <si>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</si>
  <si>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</si>
  <si>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</si>
  <si>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</si>
  <si>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</si>
  <si>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</si>
  <si>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</si>
  <si>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</si>
  <si>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</si>
  <si>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</si>
  <si>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</si>
  <si>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</si>
  <si>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</si>
  <si>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</si>
  <si>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</si>
  <si>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</si>
  <si>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</si>
  <si>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</si>
  <si>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</si>
  <si>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</si>
  <si>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</si>
  <si>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</si>
  <si>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</si>
  <si>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</si>
  <si>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</si>
  <si>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</si>
  <si>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</si>
  <si>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</si>
  <si>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</si>
  <si>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</si>
  <si>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</si>
  <si>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</si>
  <si>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</si>
  <si>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</si>
  <si>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</si>
  <si>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</si>
  <si>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</si>
  <si>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</si>
  <si>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</si>
  <si>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</si>
  <si>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</si>
  <si>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</si>
  <si>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</si>
  <si>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</si>
  <si>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</si>
  <si>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</si>
  <si>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</si>
  <si>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</si>
  <si>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</si>
  <si>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</si>
  <si>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</si>
  <si>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</si>
  <si>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</si>
  <si>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</si>
  <si>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</si>
  <si>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</si>
  <si>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</si>
  <si>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</si>
  <si>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</si>
  <si>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</si>
  <si>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</si>
  <si>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</si>
  <si>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</si>
  <si>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</si>
  <si>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</si>
  <si>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</si>
  <si>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</si>
  <si>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</si>
  <si>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</si>
  <si>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</si>
  <si>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</si>
  <si>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</si>
  <si>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</si>
  <si>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</si>
  <si>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</si>
  <si>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</si>
  <si>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</si>
  <si>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</si>
  <si>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</si>
  <si>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</si>
  <si>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</si>
  <si>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</si>
  <si>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</si>
  <si>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</si>
  <si>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</si>
  <si>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</si>
  <si>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</si>
  <si>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</si>
  <si>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</si>
  <si>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</si>
  <si>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</si>
  <si>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</si>
  <si>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</si>
  <si>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</si>
  <si>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</si>
  <si>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</si>
  <si>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</si>
  <si>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</si>
  <si>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</si>
  <si>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</si>
  <si>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</si>
  <si>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</si>
  <si>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</si>
  <si>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</si>
  <si>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</si>
  <si>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</si>
  <si>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</si>
  <si>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</si>
  <si>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</si>
  <si>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</si>
  <si>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</si>
  <si>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</si>
  <si>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</si>
  <si>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</si>
  <si>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</si>
  <si>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</si>
  <si>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</si>
  <si>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</si>
  <si>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</si>
  <si>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</si>
  <si>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</si>
  <si>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</si>
  <si>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</si>
  <si>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</si>
  <si>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</si>
  <si>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</si>
  <si>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</si>
  <si>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</si>
  <si>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</si>
  <si>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</si>
  <si>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</si>
  <si>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</si>
  <si>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</si>
  <si>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</si>
  <si>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</si>
  <si>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</si>
  <si>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</si>
  <si>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</si>
  <si>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</si>
  <si>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</si>
  <si>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</si>
  <si>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</si>
  <si>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</si>
  <si>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</si>
  <si>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</si>
  <si>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</si>
  <si>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</si>
  <si>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</si>
  <si>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</si>
  <si>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</si>
  <si>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</si>
  <si>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</si>
  <si>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</si>
  <si>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</si>
  <si>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</si>
  <si>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</si>
  <si>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</si>
  <si>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</si>
  <si>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</si>
  <si>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</si>
  <si>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</si>
  <si>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</si>
  <si>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</si>
  <si>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</si>
  <si>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</si>
  <si>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</si>
  <si>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</si>
  <si>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</si>
  <si>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</si>
  <si>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</si>
  <si>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</si>
  <si>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</si>
  <si>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</si>
  <si>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</si>
  <si>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</si>
  <si>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</si>
  <si>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</si>
  <si>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</si>
  <si>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</si>
  <si>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</si>
  <si>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</si>
  <si>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</si>
  <si>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</si>
  <si>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</si>
  <si>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</si>
  <si>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</si>
  <si>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</si>
  <si>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</si>
  <si>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</si>
  <si>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</si>
  <si>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</si>
  <si>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</si>
  <si>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</si>
  <si>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</si>
  <si>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</si>
  <si>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</si>
  <si>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</si>
  <si>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</si>
  <si>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</si>
  <si>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</si>
  <si>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</si>
  <si>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</si>
  <si>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</si>
  <si>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</si>
  <si>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</si>
  <si>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</si>
  <si>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</si>
  <si>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</si>
  <si>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</si>
  <si>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</si>
  <si>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</si>
  <si>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</si>
  <si>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</si>
  <si>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</si>
  <si>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</si>
  <si>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</si>
  <si>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</si>
  <si>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</si>
  <si>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</si>
  <si>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</si>
  <si>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</si>
  <si>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</si>
  <si>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</si>
  <si>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</si>
  <si>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</si>
  <si>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</si>
  <si>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</si>
  <si>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</si>
  <si>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</si>
  <si>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</si>
  <si>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</si>
  <si>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</si>
  <si>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</si>
  <si>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</si>
  <si>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</si>
  <si>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</si>
  <si>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</si>
  <si>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</si>
  <si>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</si>
  <si>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</si>
  <si>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</si>
  <si>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</si>
  <si>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</si>
  <si>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</si>
  <si>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</si>
  <si>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</si>
  <si>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</si>
  <si>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</si>
  <si>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</si>
  <si>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</si>
  <si>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</si>
  <si>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</si>
  <si>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</si>
  <si>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</si>
  <si>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</si>
  <si>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</si>
  <si>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</si>
  <si>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</si>
  <si>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</si>
  <si>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</si>
  <si>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</si>
  <si>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</si>
  <si>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</si>
  <si>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</si>
  <si>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</si>
  <si>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</si>
  <si>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</si>
  <si>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</si>
  <si>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</si>
  <si>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</si>
  <si>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</si>
  <si>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</si>
  <si>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</si>
  <si>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</si>
  <si>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</si>
  <si>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</si>
  <si>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</si>
  <si>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</si>
  <si>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</si>
  <si>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</si>
  <si>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</si>
  <si>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</si>
  <si>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</si>
  <si>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</si>
  <si>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</si>
  <si>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</si>
  <si>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</si>
  <si>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</si>
  <si>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</si>
  <si>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</si>
  <si>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</si>
  <si>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</si>
  <si>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</si>
  <si>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</si>
  <si>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</si>
  <si>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</si>
  <si>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</si>
  <si>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</si>
  <si>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</si>
  <si>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</si>
  <si>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</si>
  <si>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</si>
  <si>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</si>
  <si>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</si>
  <si>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</si>
  <si>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</si>
  <si>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</si>
  <si>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</si>
  <si>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</si>
  <si>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</si>
  <si>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</si>
  <si>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</si>
  <si>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</si>
  <si>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</si>
  <si>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</si>
  <si>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</si>
  <si>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</si>
  <si>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</si>
  <si>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</si>
  <si>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</si>
  <si>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</si>
  <si>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</si>
  <si>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</si>
  <si>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</si>
  <si>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</si>
  <si>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</si>
  <si>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</si>
  <si>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</si>
  <si>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</si>
  <si>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</si>
  <si>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</si>
  <si>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</si>
  <si>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</si>
  <si>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</si>
  <si>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</si>
  <si>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</si>
  <si>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</si>
  <si>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</si>
  <si>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</si>
  <si>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</si>
  <si>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</si>
  <si>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</si>
  <si>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</si>
  <si>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</si>
  <si>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</si>
  <si>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</si>
  <si>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</si>
  <si>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</si>
  <si>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</si>
  <si>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</si>
  <si>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</si>
  <si>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</si>
  <si>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</si>
  <si>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</si>
  <si>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</si>
  <si>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</si>
  <si>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</si>
  <si>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</si>
  <si>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</si>
  <si>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</si>
  <si>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</si>
  <si>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</si>
  <si>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</si>
  <si>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</si>
  <si>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</si>
  <si>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</si>
  <si>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</si>
  <si>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</si>
  <si>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</si>
  <si>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</si>
  <si>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</si>
  <si>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</si>
  <si>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</si>
  <si>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</si>
  <si>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</si>
  <si>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</si>
  <si>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</si>
  <si>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</si>
  <si>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</si>
  <si>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</si>
  <si>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</si>
  <si>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</si>
  <si>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</si>
  <si>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</si>
  <si>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</si>
  <si>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</si>
  <si>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</si>
  <si>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</si>
  <si>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</si>
  <si>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</si>
  <si>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</si>
  <si>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</si>
  <si>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</si>
  <si>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</si>
  <si>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</si>
  <si>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</si>
  <si>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</si>
  <si>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</si>
  <si>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</si>
  <si>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</si>
  <si>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</si>
  <si>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</si>
  <si>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</si>
  <si>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</si>
  <si>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</si>
  <si>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</si>
  <si>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</si>
  <si>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</si>
  <si>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</si>
  <si>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</si>
  <si>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</si>
  <si>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</si>
  <si>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</si>
  <si>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</si>
  <si>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</si>
  <si>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</si>
  <si>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</si>
  <si>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</si>
  <si>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</si>
  <si>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</si>
  <si>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</si>
  <si>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</si>
  <si>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</si>
  <si>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</si>
  <si>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</si>
  <si>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</si>
  <si>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</si>
  <si>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</si>
  <si>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</si>
  <si>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</si>
  <si>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</si>
  <si>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</si>
  <si>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</si>
  <si>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</si>
  <si>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</si>
  <si>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</si>
  <si>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</si>
  <si>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</si>
  <si>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</si>
  <si>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</si>
  <si>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</si>
  <si>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</si>
  <si>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</si>
  <si>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</si>
  <si>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</si>
  <si>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</si>
  <si>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</si>
  <si>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</si>
  <si>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</si>
  <si>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</si>
  <si>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</si>
  <si>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</si>
  <si>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</si>
  <si>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</si>
  <si>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</si>
  <si>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</si>
  <si>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</si>
  <si>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</si>
  <si>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</si>
  <si>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</si>
  <si>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</si>
  <si>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</si>
  <si>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</si>
  <si>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</si>
  <si>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</si>
  <si>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</si>
  <si>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</si>
  <si>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</si>
  <si>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</si>
  <si>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</si>
  <si>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</si>
  <si>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</si>
  <si>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</si>
  <si>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</si>
  <si>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</si>
  <si>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</si>
  <si>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</si>
  <si>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</si>
  <si>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</si>
  <si>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</si>
  <si>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</si>
  <si>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</si>
  <si>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</si>
  <si>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</si>
  <si>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</si>
  <si>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</si>
  <si>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</si>
  <si>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</si>
  <si>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</si>
  <si>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</si>
  <si>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</si>
  <si>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</si>
  <si>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</si>
  <si>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</si>
  <si>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</si>
  <si>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</si>
  <si>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</si>
  <si>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</si>
  <si>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</si>
  <si>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</si>
  <si>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</si>
  <si>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</si>
  <si>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</si>
  <si>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</si>
  <si>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</si>
  <si>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</si>
  <si>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</si>
  <si>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</si>
  <si>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</si>
  <si>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</si>
  <si>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</si>
  <si>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</si>
  <si>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</si>
  <si>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</si>
  <si>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</si>
  <si>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</si>
  <si>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</si>
  <si>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</si>
  <si>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</si>
  <si>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</si>
  <si>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</si>
  <si>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</si>
  <si>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</si>
  <si>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</si>
  <si>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</si>
  <si>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</si>
  <si>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</si>
  <si>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</si>
  <si>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</si>
  <si>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</si>
  <si>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</si>
  <si>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</si>
  <si>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</si>
  <si>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</si>
  <si>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</si>
  <si>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</si>
  <si>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</si>
  <si>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</si>
  <si>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</si>
  <si>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</si>
  <si>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</si>
  <si>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</si>
  <si>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</si>
  <si>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</si>
  <si>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</si>
  <si>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</si>
  <si>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</si>
  <si>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</si>
  <si>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</si>
  <si>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</si>
  <si>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</si>
  <si>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</si>
  <si>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</si>
  <si>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</si>
  <si>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</si>
  <si>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</si>
  <si>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</si>
  <si>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</si>
  <si>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</si>
  <si>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</si>
  <si>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</si>
  <si>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</si>
  <si>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</si>
  <si>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</si>
  <si>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</si>
  <si>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</si>
  <si>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</si>
  <si>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</si>
  <si>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</si>
  <si>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</si>
  <si>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</si>
  <si>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</si>
  <si>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</si>
  <si>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</si>
  <si>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</si>
  <si>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</si>
  <si>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</si>
  <si>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</si>
  <si>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</si>
  <si>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</si>
  <si>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</si>
  <si>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</si>
  <si>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</si>
  <si>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</si>
  <si>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</si>
  <si>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</si>
  <si>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</si>
  <si>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</si>
  <si>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</si>
  <si>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</si>
  <si>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</si>
  <si>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</si>
  <si>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</si>
  <si>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</si>
  <si>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</si>
  <si>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</si>
  <si>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</si>
  <si>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</si>
  <si>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</si>
  <si>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</si>
  <si>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</si>
  <si>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</si>
  <si>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</si>
  <si>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</si>
  <si>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</si>
  <si>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</si>
  <si>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</si>
  <si>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</si>
  <si>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</si>
  <si>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</si>
  <si>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</si>
  <si>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</si>
  <si>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</si>
  <si>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</si>
  <si>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</si>
  <si>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</si>
  <si>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</si>
  <si>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</si>
  <si>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</si>
  <si>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</si>
  <si>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</si>
  <si>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</si>
  <si>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</si>
  <si>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</si>
  <si>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</si>
  <si>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</si>
  <si>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</si>
  <si>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</si>
  <si>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</si>
  <si>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</si>
  <si>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</si>
  <si>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</si>
  <si>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</si>
  <si>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</si>
  <si>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</si>
  <si>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</si>
  <si>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</si>
  <si>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</si>
  <si>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</si>
  <si>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</si>
  <si>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</si>
  <si>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</si>
  <si>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</si>
  <si>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</si>
  <si>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</si>
  <si>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</si>
  <si>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</si>
  <si>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</si>
  <si>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</si>
  <si>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</si>
  <si>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</si>
  <si>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</si>
  <si>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</si>
  <si>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</si>
  <si>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</si>
  <si>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</si>
  <si>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</si>
  <si>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</si>
  <si>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</si>
  <si>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</si>
  <si>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</si>
  <si>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</si>
  <si>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</si>
  <si>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</si>
  <si>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</si>
  <si>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</si>
  <si>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</si>
  <si>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</si>
  <si>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</si>
  <si>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</si>
  <si>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</si>
  <si>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</si>
  <si>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</si>
  <si>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</si>
  <si>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</si>
  <si>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</si>
  <si>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</si>
  <si>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</si>
  <si>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</si>
  <si>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</si>
  <si>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</si>
  <si>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</si>
  <si>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</si>
  <si>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</si>
  <si>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</si>
  <si>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</si>
  <si>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</si>
  <si>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</si>
  <si>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</si>
  <si>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</si>
  <si>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</si>
  <si>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</si>
  <si>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</si>
  <si>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</si>
  <si>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</si>
  <si>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</si>
  <si>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</si>
  <si>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</si>
  <si>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</si>
  <si>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</si>
  <si>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</si>
  <si>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</si>
  <si>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</si>
  <si>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</si>
  <si>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</si>
  <si>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</si>
  <si>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</si>
  <si>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</si>
  <si>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</si>
  <si>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</si>
  <si>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</si>
  <si>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</si>
  <si>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</si>
  <si>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</si>
  <si>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</si>
  <si>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</si>
  <si>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</si>
  <si>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</si>
  <si>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</si>
  <si>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</si>
  <si>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</si>
  <si>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</si>
  <si>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</si>
  <si>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</si>
  <si>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</si>
  <si>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</si>
  <si>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</si>
  <si>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</si>
  <si>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</si>
  <si>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</si>
  <si>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</si>
  <si>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</si>
  <si>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</si>
  <si>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</si>
  <si>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</si>
  <si>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</si>
  <si>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</si>
  <si>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</si>
  <si>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</si>
  <si>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</si>
  <si>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</si>
  <si>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</si>
  <si>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</si>
  <si>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</si>
  <si>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</si>
  <si>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</si>
  <si>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</si>
  <si>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</si>
  <si>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</si>
  <si>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</si>
  <si>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</si>
  <si>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</si>
  <si>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</si>
  <si>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</si>
  <si>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</si>
  <si>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</si>
  <si>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</si>
  <si>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</si>
  <si>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</si>
  <si>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</si>
  <si>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</si>
  <si>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</si>
  <si>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</si>
  <si>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</si>
  <si>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</si>
  <si>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</si>
  <si>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</si>
  <si>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</si>
  <si>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</si>
  <si>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</si>
  <si>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</si>
  <si>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</si>
  <si>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</si>
  <si>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</si>
  <si>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</si>
  <si>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</si>
  <si>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</si>
  <si>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</si>
  <si>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</si>
  <si>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</si>
  <si>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</si>
  <si>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</si>
  <si>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</si>
  <si>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</si>
  <si>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</si>
  <si>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</si>
  <si>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</si>
  <si>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</si>
  <si>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</si>
  <si>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</si>
  <si>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</si>
  <si>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</si>
  <si>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</si>
  <si>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</si>
  <si>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</si>
  <si>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</si>
  <si>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</si>
  <si>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</si>
  <si>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</si>
  <si>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</si>
  <si>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</si>
  <si>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</si>
  <si>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</si>
  <si>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</si>
  <si>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</si>
  <si>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</si>
  <si>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</si>
  <si>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</si>
  <si>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</si>
  <si>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</si>
  <si>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</si>
  <si>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</si>
  <si>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</si>
  <si>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</si>
  <si>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</si>
  <si>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</si>
  <si>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</si>
  <si>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</si>
  <si>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</si>
  <si>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</si>
  <si>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</si>
  <si>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</si>
  <si>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</si>
  <si>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</si>
  <si>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</si>
  <si>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</si>
  <si>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</si>
  <si>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</si>
  <si>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</si>
  <si>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</si>
  <si>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</si>
  <si>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</si>
  <si>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</si>
  <si>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</si>
  <si>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</si>
  <si>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</si>
  <si>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</si>
  <si>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</si>
  <si>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</si>
  <si>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</si>
  <si>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</si>
  <si>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</si>
  <si>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</si>
  <si>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</si>
  <si>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</si>
  <si>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</si>
  <si>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</si>
  <si>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</si>
  <si>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</si>
  <si>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</si>
  <si>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</si>
  <si>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</si>
  <si>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</si>
  <si>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</si>
  <si>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</si>
  <si>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</si>
  <si>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</si>
  <si>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</si>
  <si>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</si>
  <si>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</si>
  <si>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</si>
  <si>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</si>
  <si>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</si>
  <si>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</si>
  <si>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</si>
  <si>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</si>
  <si>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</si>
  <si>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</si>
  <si>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</si>
  <si>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</si>
  <si>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</si>
  <si>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</si>
  <si>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</si>
  <si>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</si>
  <si>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</si>
  <si>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</si>
  <si>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</si>
  <si>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</si>
  <si>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</si>
  <si>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</si>
  <si>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</si>
  <si>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</si>
  <si>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</si>
  <si>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</si>
  <si>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</si>
  <si>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</si>
  <si>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</si>
  <si>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</si>
  <si>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</si>
  <si>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</si>
  <si>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</si>
  <si>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</si>
  <si>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</si>
  <si>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</si>
  <si>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</si>
  <si>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</si>
  <si>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</si>
  <si>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</si>
  <si>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</si>
  <si>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</si>
  <si>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</si>
  <si>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</si>
  <si>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</si>
  <si>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</si>
  <si>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</si>
  <si>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</si>
  <si>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</si>
  <si>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</si>
  <si>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</si>
  <si>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</si>
  <si>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</si>
  <si>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</si>
  <si>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</si>
  <si>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</si>
  <si>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</si>
  <si>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</si>
  <si>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</si>
  <si>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</si>
  <si>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</si>
  <si>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</si>
  <si>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</si>
  <si>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</si>
  <si>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</si>
  <si>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</si>
  <si>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</si>
  <si>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</si>
  <si>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</si>
  <si>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</si>
  <si>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</si>
  <si>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</si>
  <si>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</si>
  <si>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</si>
  <si>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</si>
  <si>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</si>
  <si>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</si>
  <si>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</si>
  <si>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</si>
  <si>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</si>
  <si>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</si>
  <si>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</si>
  <si>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</si>
  <si>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</si>
  <si>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</si>
  <si>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</si>
  <si>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</si>
  <si>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</si>
  <si>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</si>
  <si>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</si>
  <si>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</si>
  <si>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</si>
  <si>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</si>
  <si>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</si>
  <si>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</si>
  <si>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</si>
  <si>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</si>
  <si>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</si>
  <si>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</si>
  <si>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</si>
  <si>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</si>
  <si>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</si>
  <si>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</si>
  <si>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</si>
  <si>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</si>
  <si>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</si>
  <si>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</si>
  <si>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</si>
  <si>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</si>
  <si>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</si>
  <si>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</si>
  <si>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</si>
  <si>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</si>
  <si>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</si>
  <si>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</si>
  <si>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</si>
  <si>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</si>
  <si>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</si>
  <si>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</si>
  <si>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</si>
  <si>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</si>
  <si>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</si>
  <si>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</si>
  <si>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</si>
  <si>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</si>
  <si>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</si>
  <si>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</si>
  <si>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</si>
  <si>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</si>
  <si>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</si>
  <si>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</si>
  <si>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</si>
  <si>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</si>
  <si>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</si>
  <si>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</si>
  <si>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</si>
  <si>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</si>
  <si>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</si>
  <si>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</si>
  <si>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</si>
  <si>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</si>
  <si>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</si>
  <si>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</si>
  <si>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</si>
  <si>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</si>
  <si>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</si>
  <si>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</si>
  <si>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</si>
  <si>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</si>
  <si>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</si>
  <si>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</si>
  <si>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</si>
  <si>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</si>
  <si>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</si>
  <si>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</si>
  <si>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</si>
  <si>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</si>
  <si>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</si>
  <si>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</si>
  <si>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</si>
  <si>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</si>
  <si>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</si>
  <si>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</si>
  <si>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</si>
  <si>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</si>
  <si>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</si>
  <si>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</si>
  <si>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</si>
  <si>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</si>
  <si>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</si>
  <si>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</si>
  <si>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</si>
  <si>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</si>
  <si>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</si>
  <si>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</si>
  <si>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</si>
  <si>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</si>
  <si>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</si>
  <si>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</si>
  <si>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</si>
  <si>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</si>
  <si>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</si>
  <si>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</si>
  <si>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</si>
  <si>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</si>
  <si>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</si>
  <si>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</si>
  <si>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</si>
  <si>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</si>
  <si>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</si>
  <si>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</si>
  <si>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</si>
  <si>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</si>
  <si>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</si>
  <si>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</si>
  <si>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</si>
  <si>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</si>
  <si>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</si>
  <si>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</si>
  <si>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</si>
  <si>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</si>
  <si>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</si>
  <si>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</si>
  <si>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</si>
  <si>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</si>
  <si>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</si>
  <si>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</si>
  <si>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</si>
  <si>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</si>
  <si>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</si>
  <si>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</si>
  <si>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</si>
  <si>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</si>
  <si>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</si>
  <si>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</si>
  <si>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</si>
  <si>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</si>
  <si>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</si>
  <si>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</si>
  <si>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</si>
  <si>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</si>
  <si>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</si>
  <si>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</si>
  <si>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</si>
  <si>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</si>
  <si>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</si>
  <si>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</si>
  <si>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</si>
  <si>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</si>
  <si>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</si>
  <si>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</si>
  <si>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</si>
  <si>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</si>
  <si>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</si>
  <si>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</si>
  <si>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</si>
  <si>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</si>
  <si>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</si>
  <si>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</si>
  <si>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</si>
  <si>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</si>
  <si>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</si>
  <si>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</si>
  <si>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</si>
  <si>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</si>
  <si>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</si>
  <si>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</si>
  <si>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</si>
  <si>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</si>
  <si>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</si>
  <si>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</si>
  <si>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</si>
  <si>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</si>
  <si>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</si>
  <si>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</si>
  <si>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</si>
  <si>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</si>
  <si>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</si>
  <si>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</si>
  <si>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</si>
  <si>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</si>
  <si>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</si>
  <si>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</si>
  <si>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</si>
  <si>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</si>
  <si>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</si>
  <si>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</si>
  <si>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</si>
  <si>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</si>
  <si>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</si>
  <si>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</si>
  <si>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</si>
  <si>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</si>
  <si>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</si>
  <si>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</si>
  <si>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</si>
  <si>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</si>
  <si>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</si>
  <si>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</si>
  <si>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</si>
  <si>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</si>
  <si>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</si>
  <si>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</si>
  <si>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</si>
  <si>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</si>
  <si>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</si>
  <si>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</si>
  <si>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</si>
  <si>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</si>
  <si>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</si>
  <si>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</si>
  <si>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</si>
  <si>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</si>
  <si>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</si>
  <si>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</si>
  <si>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</si>
  <si>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</si>
  <si>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</si>
  <si>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</si>
  <si>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</si>
  <si>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</si>
  <si>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</si>
  <si>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</si>
  <si>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</si>
  <si>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</si>
  <si>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</si>
  <si>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</si>
  <si>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</si>
  <si>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</si>
  <si>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</si>
  <si>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</si>
  <si>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</si>
  <si>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</si>
  <si>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</si>
  <si>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</si>
  <si>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</si>
  <si>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</si>
  <si>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</si>
  <si>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</si>
  <si>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</si>
  <si>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</si>
  <si>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</si>
  <si>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</si>
  <si>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</si>
  <si>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</si>
  <si>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</si>
  <si>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</si>
  <si>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</si>
  <si>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</si>
  <si>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</si>
  <si>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</si>
  <si>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</si>
  <si>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</si>
  <si>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</si>
  <si>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</si>
  <si>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</si>
  <si>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</si>
  <si>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</si>
  <si>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</si>
  <si>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</si>
  <si>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</si>
  <si>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</si>
  <si>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</si>
  <si>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</si>
  <si>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</si>
  <si>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</si>
  <si>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</si>
  <si>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</si>
  <si>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</si>
  <si>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</si>
  <si>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</si>
  <si>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</si>
  <si>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</si>
  <si>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</si>
  <si>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</si>
  <si>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</si>
  <si>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</si>
  <si>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</si>
  <si>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</si>
  <si>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</si>
  <si>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</si>
  <si>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</si>
  <si>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</si>
  <si>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</si>
  <si>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</si>
  <si>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</si>
  <si>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</si>
  <si>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</si>
  <si>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</si>
  <si>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</si>
  <si>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</si>
  <si>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</si>
  <si>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</si>
  <si>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</si>
  <si>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</si>
  <si>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</si>
  <si>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</si>
  <si>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</si>
  <si>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</si>
  <si>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</si>
  <si>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</si>
  <si>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</si>
  <si>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</si>
  <si>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</si>
  <si>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</si>
  <si>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</si>
  <si>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</si>
  <si>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</si>
  <si>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</si>
  <si>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</si>
  <si>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</si>
  <si>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</si>
  <si>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</si>
  <si>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</si>
  <si>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</si>
  <si>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</si>
  <si>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</si>
  <si>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</si>
  <si>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</si>
  <si>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</si>
  <si>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</si>
  <si>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</si>
  <si>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</si>
  <si>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</si>
  <si>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</si>
  <si>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</si>
  <si>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</si>
  <si>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</si>
  <si>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</si>
  <si>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</si>
  <si>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</si>
  <si>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</si>
  <si>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</si>
  <si>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</si>
  <si>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</si>
  <si>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</si>
  <si>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</si>
  <si>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</si>
  <si>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</si>
  <si>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</si>
  <si>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</si>
  <si>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</si>
  <si>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</si>
  <si>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</si>
  <si>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</si>
  <si>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</si>
  <si>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</si>
  <si>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</si>
  <si>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</si>
  <si>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</si>
  <si>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</si>
  <si>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</si>
  <si>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</si>
  <si>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</si>
  <si>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</si>
  <si>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</si>
  <si>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</si>
  <si>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</si>
  <si>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</si>
  <si>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</si>
  <si>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</si>
  <si>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</si>
  <si>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</si>
  <si>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</si>
  <si>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</si>
  <si>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</si>
  <si>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</si>
  <si>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</si>
  <si>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</si>
  <si>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</si>
  <si>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</si>
  <si>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</si>
  <si>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</si>
  <si>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</si>
  <si>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</si>
  <si>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</si>
  <si>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</si>
  <si>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</si>
  <si>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</si>
  <si>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</si>
  <si>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</si>
  <si>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</si>
  <si>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</si>
  <si>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</si>
  <si>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</si>
  <si>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</si>
  <si>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</si>
  <si>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</si>
  <si>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</si>
  <si>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</si>
  <si>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</si>
  <si>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</si>
  <si>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</si>
  <si>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</si>
  <si>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</si>
  <si>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</si>
  <si>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</si>
  <si>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</si>
  <si>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</si>
  <si>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</si>
  <si>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</si>
  <si>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</si>
  <si>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</si>
  <si>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</si>
  <si>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</si>
  <si>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</si>
  <si>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</si>
  <si>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</si>
  <si>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</si>
  <si>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</si>
  <si>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</si>
  <si>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</si>
  <si>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</si>
  <si>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</si>
  <si>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</si>
  <si>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</si>
  <si>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</si>
  <si>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</si>
  <si>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</si>
  <si>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</si>
  <si>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</si>
  <si>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</si>
  <si>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</si>
  <si>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</si>
  <si>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</si>
  <si>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</si>
  <si>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</si>
  <si>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</si>
  <si>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</si>
  <si>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</si>
  <si>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</si>
  <si>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</si>
  <si>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</si>
  <si>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</si>
  <si>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</si>
  <si>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</si>
  <si>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</si>
  <si>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</si>
  <si>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</si>
  <si>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</si>
  <si>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</si>
  <si>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</si>
  <si>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</si>
  <si>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</si>
  <si>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</si>
  <si>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</si>
  <si>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</si>
  <si>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</si>
  <si>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</si>
  <si>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</si>
  <si>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</si>
  <si>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</si>
  <si>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</si>
  <si>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</si>
  <si>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</si>
  <si>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</si>
  <si>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</si>
  <si>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</si>
  <si>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</si>
  <si>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</si>
  <si>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</si>
  <si>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</si>
  <si>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</si>
  <si>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</si>
  <si>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</si>
  <si>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</si>
  <si>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</si>
  <si>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</si>
  <si>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</si>
  <si>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</si>
  <si>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</si>
  <si>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</si>
  <si>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</si>
  <si>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</si>
  <si>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</si>
  <si>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</si>
  <si>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</si>
  <si>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</si>
  <si>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</si>
  <si>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</si>
  <si>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</si>
  <si>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</si>
  <si>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</si>
  <si>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</si>
  <si>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</si>
  <si>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</si>
  <si>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</si>
  <si>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</si>
  <si>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</si>
  <si>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</si>
  <si>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</si>
  <si>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</si>
  <si>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</si>
  <si>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</si>
  <si>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</si>
  <si>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</si>
  <si>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</si>
  <si>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</si>
  <si>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</si>
  <si>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</si>
  <si>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</si>
  <si>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</si>
  <si>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</si>
  <si>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</si>
  <si>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</si>
  <si>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</si>
  <si>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</si>
  <si>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</si>
  <si>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</si>
  <si>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</si>
  <si>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</si>
  <si>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</si>
  <si>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</si>
  <si>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</si>
  <si>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</si>
  <si>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</si>
  <si>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</si>
  <si>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</si>
  <si>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</si>
  <si>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</si>
  <si>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</si>
  <si>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</si>
  <si>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</si>
  <si>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</si>
  <si>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</si>
  <si>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</si>
  <si>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</si>
  <si>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</si>
  <si>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</si>
  <si>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</si>
  <si>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</si>
  <si>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</si>
  <si>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</si>
  <si>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</si>
  <si>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</si>
  <si>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</si>
  <si>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</si>
  <si>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</si>
  <si>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</si>
  <si>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</si>
  <si>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</si>
  <si>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</si>
  <si>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</si>
  <si>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</si>
  <si>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</si>
  <si>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</si>
  <si>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</si>
  <si>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</si>
  <si>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</si>
  <si>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</si>
  <si>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</si>
  <si>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</si>
  <si>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</si>
  <si>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</si>
  <si>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</si>
  <si>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</si>
  <si>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</si>
  <si>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</si>
  <si>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</si>
  <si>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</si>
  <si>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</si>
  <si>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</si>
  <si>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</si>
  <si>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</si>
  <si>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</si>
  <si>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</si>
  <si>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</si>
  <si>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</si>
  <si>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</si>
  <si>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</si>
  <si>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</si>
  <si>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</si>
  <si>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</si>
  <si>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</si>
  <si>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</si>
  <si>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</si>
  <si>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</si>
  <si>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</si>
  <si>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</si>
  <si>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</si>
  <si>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</si>
  <si>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</si>
  <si>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</si>
  <si>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</si>
  <si>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</si>
  <si>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</si>
  <si>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</si>
  <si>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</si>
  <si>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</si>
  <si>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</si>
  <si>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</si>
  <si>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</si>
  <si>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</si>
  <si>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</si>
  <si>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</si>
  <si>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</si>
  <si>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</si>
  <si>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</si>
  <si>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</si>
  <si>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</si>
  <si>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</si>
  <si>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</si>
  <si>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</si>
  <si>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</si>
  <si>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</si>
  <si>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</si>
  <si>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</si>
  <si>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</si>
  <si>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</si>
  <si>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</si>
  <si>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</si>
  <si>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</si>
  <si>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</si>
  <si>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</si>
  <si>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</si>
  <si>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</si>
  <si>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</si>
  <si>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</si>
  <si>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</si>
  <si>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</si>
  <si>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</si>
  <si>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</si>
  <si>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</si>
  <si>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</si>
  <si>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</si>
  <si>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</si>
  <si>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</si>
  <si>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</si>
  <si>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</si>
  <si>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</si>
  <si>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</si>
  <si>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</si>
  <si>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</si>
  <si>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</si>
  <si>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</si>
  <si>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</si>
  <si>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</si>
  <si>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</si>
  <si>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</si>
  <si>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</si>
  <si>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</si>
  <si>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</si>
  <si>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</si>
  <si>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</si>
  <si>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</si>
  <si>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</si>
  <si>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</si>
  <si>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</si>
  <si>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</si>
  <si>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</si>
  <si>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</si>
  <si>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</si>
  <si>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</si>
  <si>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</si>
  <si>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</si>
  <si>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</si>
  <si>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</si>
  <si>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</si>
  <si>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</si>
  <si>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</si>
  <si>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</si>
  <si>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</si>
  <si>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</si>
  <si>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</si>
  <si>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</si>
  <si>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</si>
  <si>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</si>
  <si>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</si>
  <si>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</si>
  <si>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</si>
  <si>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</si>
  <si>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</si>
  <si>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</si>
  <si>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</si>
  <si>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</si>
  <si>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</si>
  <si>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</si>
  <si>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</si>
  <si>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</si>
  <si>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</si>
  <si>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</si>
  <si>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</si>
  <si>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</si>
  <si>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</si>
  <si>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</si>
  <si>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</si>
  <si>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</si>
  <si>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</si>
  <si>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</si>
  <si>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</si>
  <si>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</si>
  <si>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</si>
  <si>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</si>
  <si>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</si>
  <si>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</si>
  <si>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</si>
  <si>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</si>
  <si>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</si>
  <si>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</si>
  <si>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</si>
  <si>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</si>
  <si>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</si>
  <si>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</si>
  <si>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</si>
  <si>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</si>
  <si>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</si>
  <si>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</si>
  <si>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</si>
  <si>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</si>
  <si>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</si>
  <si>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</si>
  <si>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</si>
  <si>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</si>
  <si>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</si>
  <si>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</si>
  <si>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</si>
  <si>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</si>
  <si>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</si>
  <si>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</si>
  <si>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</si>
  <si>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</si>
  <si>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</si>
  <si>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</si>
  <si>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</si>
  <si>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</si>
  <si>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</si>
  <si>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</si>
  <si>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</si>
  <si>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</si>
  <si>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</si>
  <si>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</si>
  <si>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</si>
  <si>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</si>
  <si>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</si>
  <si>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</si>
  <si>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</si>
  <si>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</si>
  <si>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</si>
  <si>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</si>
  <si>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</si>
  <si>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</si>
  <si>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</si>
  <si>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</si>
  <si>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</si>
  <si>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</si>
  <si>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</si>
  <si>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</si>
  <si>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</si>
  <si>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</si>
  <si>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</si>
  <si>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</si>
  <si>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</si>
  <si>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</si>
  <si>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</si>
  <si>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</si>
  <si>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</si>
  <si>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</si>
  <si>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</si>
  <si>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</si>
  <si>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</si>
  <si>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</si>
  <si>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</si>
  <si>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</si>
  <si>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</si>
  <si>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</si>
  <si>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</si>
  <si>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</si>
  <si>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</si>
  <si>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</si>
  <si>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</si>
  <si>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</si>
  <si>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</si>
  <si>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</si>
  <si>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</si>
  <si>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</si>
  <si>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</si>
  <si>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</si>
  <si>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</si>
  <si>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</si>
  <si>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</si>
  <si>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</si>
  <si>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</si>
  <si>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</si>
  <si>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</si>
  <si>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</si>
  <si>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</si>
  <si>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</si>
  <si>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</si>
  <si>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</si>
  <si>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</si>
  <si>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</si>
  <si>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</si>
  <si>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</si>
  <si>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</si>
  <si>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</si>
  <si>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</si>
  <si>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</si>
  <si>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</si>
  <si>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</si>
  <si>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</si>
  <si>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</si>
  <si>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</si>
  <si>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</si>
  <si>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</si>
  <si>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</si>
  <si>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</si>
  <si>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</si>
  <si>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</si>
  <si>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</si>
  <si>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</si>
  <si>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</si>
  <si>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</si>
  <si>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</si>
  <si>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</si>
  <si>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</si>
  <si>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</si>
  <si>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</si>
  <si>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</si>
  <si>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</si>
  <si>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</si>
  <si>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</si>
  <si>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</si>
  <si>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</si>
  <si>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</si>
  <si>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</si>
  <si>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</si>
  <si>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</si>
  <si>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</si>
  <si>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</si>
  <si>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</si>
  <si>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</si>
  <si>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</si>
  <si>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</si>
  <si>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</si>
  <si>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</si>
  <si>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</si>
  <si>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</si>
  <si>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</si>
  <si>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</si>
  <si>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</si>
  <si>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</si>
  <si>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</si>
  <si>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</si>
  <si>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</si>
  <si>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</si>
  <si>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</si>
  <si>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</si>
  <si>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</si>
  <si>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</si>
  <si>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</si>
  <si>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</si>
  <si>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</si>
  <si>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</si>
  <si>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</si>
  <si>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</si>
  <si>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</si>
  <si>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</si>
  <si>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</si>
  <si>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</si>
  <si>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</si>
  <si>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</si>
  <si>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</si>
  <si>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</si>
  <si>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</si>
  <si>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</si>
  <si>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</si>
  <si>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</si>
  <si>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</si>
  <si>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</si>
  <si>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</si>
  <si>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</si>
  <si>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</si>
  <si>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</si>
  <si>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</si>
  <si>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</si>
  <si>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</si>
  <si>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</si>
  <si>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</si>
  <si>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</si>
  <si>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</si>
  <si>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</si>
  <si>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</si>
  <si>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</si>
  <si>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</si>
  <si>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</si>
  <si>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</si>
  <si>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</si>
  <si>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</si>
  <si>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</si>
  <si>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</si>
  <si>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</si>
  <si>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</si>
  <si>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</si>
  <si>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</si>
  <si>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</si>
  <si>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</si>
  <si>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</si>
  <si>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</si>
  <si>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</si>
  <si>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</si>
  <si>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</si>
  <si>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</si>
  <si>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</si>
  <si>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</si>
  <si>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</si>
  <si>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</si>
  <si>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</si>
  <si>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</si>
  <si>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</si>
  <si>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</si>
  <si>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</si>
  <si>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</si>
  <si>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</si>
  <si>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</si>
  <si>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</si>
  <si>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</si>
  <si>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</si>
  <si>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</si>
  <si>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</si>
  <si>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</si>
  <si>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</si>
  <si>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</si>
  <si>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</si>
  <si>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</si>
  <si>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</si>
  <si>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</si>
  <si>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</si>
  <si>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</si>
  <si>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</si>
  <si>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</si>
  <si>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</si>
  <si>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</si>
  <si>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</si>
  <si>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</si>
  <si>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</si>
  <si>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</si>
  <si>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</si>
  <si>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</si>
  <si>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</si>
  <si>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</si>
  <si>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</si>
  <si>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</si>
  <si>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</si>
  <si>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</si>
  <si>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</si>
  <si>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</si>
  <si>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</si>
  <si>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</si>
  <si>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</si>
  <si>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</si>
  <si>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</si>
  <si>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</si>
  <si>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</si>
  <si>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</si>
  <si>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</si>
  <si>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</si>
  <si>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</si>
  <si>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</si>
  <si>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</si>
  <si>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</si>
  <si>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</si>
  <si>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</si>
  <si>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</si>
  <si>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</si>
  <si>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</si>
  <si>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</si>
  <si>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</si>
  <si>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</si>
  <si>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</si>
  <si>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</si>
  <si>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</si>
  <si>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</si>
  <si>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</si>
  <si>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</si>
  <si>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</si>
  <si>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</si>
  <si>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</si>
  <si>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</si>
  <si>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</si>
  <si>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</si>
  <si>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</si>
  <si>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</si>
  <si>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</si>
  <si>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</si>
  <si>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</si>
  <si>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</si>
  <si>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</si>
  <si>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</si>
  <si>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</si>
  <si>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</si>
  <si>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</si>
  <si>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</si>
  <si>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</si>
  <si>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</si>
  <si>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</si>
  <si>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</si>
  <si>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</si>
  <si>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</si>
  <si>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</si>
  <si>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</si>
  <si>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</si>
  <si>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</si>
  <si>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</si>
  <si>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</si>
  <si>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</si>
  <si>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</si>
  <si>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</si>
  <si>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</si>
  <si>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</si>
  <si>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</si>
  <si>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</si>
  <si>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</si>
  <si>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</si>
  <si>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</si>
  <si>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</si>
  <si>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</si>
  <si>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</si>
  <si>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</si>
  <si>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</si>
  <si>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</si>
  <si>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</si>
  <si>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</si>
  <si>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</si>
  <si>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</si>
  <si>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</si>
  <si>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</si>
  <si>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</si>
  <si>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</si>
  <si>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</si>
  <si>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</si>
  <si>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</si>
  <si>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</si>
  <si>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</si>
  <si>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</si>
  <si>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</si>
  <si>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</si>
  <si>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</si>
  <si>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</si>
  <si>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</si>
  <si>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</si>
  <si>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</si>
  <si>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</si>
  <si>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</si>
  <si>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</si>
  <si>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</si>
  <si>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</si>
  <si>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</si>
  <si>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</si>
  <si>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</si>
  <si>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</si>
  <si>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</si>
  <si>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</si>
  <si>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</si>
  <si>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</si>
  <si>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</si>
  <si>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</si>
  <si>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</si>
  <si>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</si>
  <si>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</si>
  <si>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</si>
  <si>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</si>
  <si>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</si>
  <si>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</si>
  <si>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</si>
  <si>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</si>
  <si>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</si>
  <si>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</si>
  <si>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</si>
  <si>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</si>
  <si>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</si>
  <si>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</si>
  <si>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</si>
  <si>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</si>
  <si>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</si>
  <si>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</si>
  <si>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</si>
  <si>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</si>
  <si>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</si>
  <si>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</si>
  <si>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</si>
  <si>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</si>
  <si>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</si>
  <si>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</si>
  <si>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</si>
  <si>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</si>
  <si>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</si>
  <si>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</si>
  <si>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</si>
  <si>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</si>
  <si>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</si>
  <si>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</si>
  <si>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</si>
  <si>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</si>
  <si>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</si>
  <si>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</si>
  <si>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</si>
  <si>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</si>
  <si>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</si>
  <si>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</si>
  <si>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</si>
  <si>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</si>
  <si>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</si>
  <si>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</si>
  <si>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</si>
  <si>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</si>
  <si>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</si>
  <si>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</si>
  <si>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</si>
  <si>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</si>
  <si>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</si>
  <si>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</si>
  <si>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</si>
  <si>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</si>
  <si>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</si>
  <si>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</si>
  <si>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</si>
  <si>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</si>
  <si>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</si>
  <si>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</si>
  <si>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</si>
  <si>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</si>
  <si>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</si>
  <si>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</si>
  <si>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</si>
  <si>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</si>
  <si>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</si>
  <si>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</si>
  <si>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</si>
  <si>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</si>
  <si>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</si>
  <si>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</si>
  <si>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</si>
  <si>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</si>
  <si>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</si>
  <si>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</si>
  <si>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</si>
  <si>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</si>
  <si>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</si>
  <si>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</si>
  <si>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</si>
  <si>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</si>
  <si>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</si>
  <si>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</si>
  <si>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</si>
  <si>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</si>
  <si>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</si>
  <si>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</si>
  <si>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</si>
  <si>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</si>
  <si>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</si>
  <si>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</si>
  <si>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</si>
  <si>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</si>
  <si>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</si>
  <si>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</si>
  <si>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</si>
  <si>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</si>
  <si>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</si>
  <si>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</si>
  <si>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</si>
  <si>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</si>
  <si>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</si>
  <si>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</si>
  <si>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</si>
  <si>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</si>
  <si>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</si>
  <si>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</si>
  <si>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</si>
  <si>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</si>
  <si>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</si>
  <si>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</si>
  <si>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</si>
  <si>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</si>
  <si>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</si>
  <si>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</si>
  <si>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</si>
  <si>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</si>
  <si>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</si>
  <si>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</si>
  <si>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</si>
  <si>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</si>
  <si>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</si>
  <si>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</si>
  <si>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</si>
  <si>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</si>
  <si>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</si>
  <si>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</si>
  <si>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</si>
  <si>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</si>
  <si>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</si>
  <si>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</si>
  <si>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</si>
  <si>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</si>
  <si>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</si>
  <si>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</si>
  <si>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</si>
  <si>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</si>
  <si>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</si>
  <si>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</si>
  <si>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</si>
  <si>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</si>
  <si>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</si>
  <si>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</si>
  <si>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</si>
  <si>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</si>
  <si>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</si>
  <si>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</si>
  <si>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</si>
  <si>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</si>
  <si>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</si>
  <si>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</si>
  <si>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</si>
  <si>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</si>
  <si>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</si>
  <si>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</si>
  <si>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</si>
  <si>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</si>
  <si>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</si>
  <si>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</si>
  <si>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</si>
  <si>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</si>
  <si>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</si>
  <si>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</si>
  <si>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</si>
  <si>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</si>
  <si>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</si>
  <si>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</si>
  <si>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</si>
  <si>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</si>
  <si>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</si>
  <si>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</si>
  <si>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</si>
  <si>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</si>
  <si>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</si>
  <si>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</si>
  <si>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</si>
  <si>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</si>
  <si>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</si>
  <si>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</si>
  <si>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</si>
  <si>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</si>
  <si>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</si>
  <si>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</si>
  <si>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</si>
  <si>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</si>
  <si>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</si>
  <si>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</si>
  <si>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</si>
  <si>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</si>
  <si>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</si>
  <si>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</si>
  <si>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</si>
  <si>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</si>
  <si>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</si>
  <si>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</si>
  <si>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</si>
  <si>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</si>
  <si>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</si>
  <si>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</si>
  <si>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</si>
  <si>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</si>
  <si>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</si>
  <si>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</si>
  <si>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</si>
  <si>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</si>
  <si>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</si>
  <si>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</si>
  <si>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</si>
  <si>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</si>
  <si>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</si>
  <si>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</si>
  <si>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</si>
  <si>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</si>
  <si>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</si>
  <si>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</si>
  <si>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</si>
  <si>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</si>
  <si>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</si>
  <si>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</si>
  <si>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</si>
  <si>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</si>
  <si>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</si>
  <si>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</si>
  <si>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</si>
  <si>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</si>
  <si>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</si>
  <si>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</si>
  <si>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</si>
  <si>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</si>
  <si>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</si>
  <si>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</si>
  <si>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</si>
  <si>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</si>
  <si>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</si>
  <si>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</si>
  <si>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</si>
  <si>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</si>
  <si>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</si>
  <si>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</si>
  <si>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</si>
  <si>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</si>
  <si>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</si>
  <si>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</si>
  <si>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</si>
  <si>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</si>
  <si>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</si>
  <si>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</si>
  <si>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</si>
  <si>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</si>
  <si>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</si>
  <si>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</si>
  <si>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</si>
  <si>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</si>
  <si>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</si>
  <si>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</si>
  <si>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</si>
  <si>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</si>
  <si>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</si>
  <si>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</si>
  <si>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</si>
  <si>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</si>
  <si>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</si>
  <si>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</si>
  <si>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</si>
  <si>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</si>
  <si>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</si>
  <si>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</si>
  <si>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</si>
  <si>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</si>
  <si>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</si>
  <si>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</si>
  <si>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</si>
  <si>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</si>
  <si>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</si>
  <si>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</si>
  <si>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</si>
  <si>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</si>
  <si>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</si>
  <si>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</si>
  <si>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</si>
  <si>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</si>
  <si>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</si>
  <si>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</si>
  <si>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</si>
  <si>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</si>
  <si>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</si>
  <si>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</si>
  <si>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</si>
  <si>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</si>
  <si>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</si>
  <si>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</si>
  <si>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</si>
  <si>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</si>
  <si>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</si>
  <si>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</si>
  <si>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</si>
  <si>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</si>
  <si>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</si>
  <si>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</si>
  <si>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</si>
  <si>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</si>
  <si>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</si>
  <si>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</si>
  <si>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</si>
  <si>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</si>
  <si>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</si>
  <si>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</si>
  <si>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</si>
  <si>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</si>
  <si>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</si>
  <si>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</si>
  <si>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</si>
  <si>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</si>
  <si>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</si>
  <si>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</si>
  <si>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</si>
  <si>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</si>
  <si>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</si>
  <si>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</si>
  <si>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</si>
  <si>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</si>
  <si>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</si>
  <si>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</si>
  <si>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</si>
  <si>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</si>
  <si>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</si>
  <si>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</si>
  <si>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</si>
  <si>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</si>
  <si>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</si>
  <si>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</si>
  <si>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</si>
  <si>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</si>
  <si>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</si>
  <si>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</si>
  <si>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</si>
  <si>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</si>
  <si>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</si>
  <si>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</si>
  <si>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</si>
  <si>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</si>
  <si>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</si>
  <si>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</si>
  <si>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</si>
  <si>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</si>
  <si>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</si>
  <si>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</si>
  <si>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</si>
  <si>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</si>
  <si>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</si>
  <si>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</si>
  <si>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</si>
  <si>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</si>
  <si>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</si>
  <si>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</si>
  <si>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</si>
  <si>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</si>
  <si>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</si>
  <si>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</si>
  <si>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</si>
  <si>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</si>
  <si>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</si>
  <si>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</si>
  <si>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</si>
  <si>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</si>
  <si>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</si>
  <si>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</si>
  <si>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</si>
  <si>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</si>
  <si>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</si>
  <si>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</si>
  <si>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</si>
  <si>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</si>
  <si>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</si>
  <si>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</si>
  <si>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</si>
  <si>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</si>
  <si>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</si>
  <si>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</si>
  <si>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</si>
  <si>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</si>
  <si>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</si>
  <si>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</si>
  <si>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</si>
  <si>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</si>
  <si>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</si>
  <si>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</si>
  <si>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</si>
  <si>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</si>
  <si>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</si>
  <si>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</si>
  <si>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</si>
  <si>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</si>
  <si>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</si>
  <si>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</si>
  <si>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</si>
  <si>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</si>
  <si>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</si>
  <si>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</si>
  <si>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</si>
  <si>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</si>
  <si>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</si>
  <si>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</si>
  <si>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</si>
  <si>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</si>
  <si>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</si>
  <si>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</si>
  <si>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</si>
  <si>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</si>
  <si>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</si>
  <si>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</si>
  <si>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</si>
  <si>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</si>
  <si>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</si>
  <si>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</si>
  <si>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</si>
  <si>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</si>
  <si>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</si>
  <si>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</si>
  <si>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</si>
  <si>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</si>
  <si>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</si>
  <si>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</si>
  <si>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</si>
  <si>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</si>
  <si>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</si>
  <si>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</si>
  <si>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</si>
  <si>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</si>
  <si>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</si>
  <si>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</si>
  <si>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</si>
  <si>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</si>
  <si>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</si>
  <si>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</si>
  <si>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</si>
  <si>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</si>
  <si>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</si>
  <si>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</si>
  <si>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</si>
  <si>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</si>
  <si>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</si>
  <si>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</si>
  <si>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</si>
  <si>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</si>
  <si>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</si>
  <si>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</si>
  <si>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</si>
  <si>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</si>
  <si>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</si>
  <si>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</si>
  <si>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</si>
  <si>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</si>
  <si>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</si>
  <si>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</si>
  <si>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</si>
  <si>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</si>
  <si>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</si>
  <si>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</si>
  <si>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</si>
  <si>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</si>
  <si>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</si>
  <si>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</si>
  <si>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</si>
  <si>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</si>
  <si>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</si>
  <si>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</si>
  <si>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</si>
  <si>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</si>
  <si>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</si>
  <si>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</si>
  <si>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</si>
  <si>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</si>
  <si>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</si>
  <si>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</si>
  <si>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</si>
  <si>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</si>
  <si>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</si>
  <si>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</si>
  <si>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</si>
  <si>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</si>
  <si>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</si>
  <si>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</si>
  <si>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</si>
  <si>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</si>
  <si>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</si>
  <si>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</si>
  <si>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</si>
  <si>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</si>
  <si>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</si>
  <si>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</si>
  <si>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</si>
  <si>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</si>
  <si>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</si>
  <si>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</si>
  <si>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</si>
  <si>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</si>
  <si>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</si>
  <si>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</si>
  <si>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</si>
  <si>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</si>
  <si>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</si>
  <si>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</si>
  <si>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</si>
  <si>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</si>
  <si>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</si>
  <si>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</si>
  <si>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</si>
  <si>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</si>
  <si>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</si>
  <si>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</si>
  <si>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</si>
  <si>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</si>
  <si>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</si>
  <si>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</si>
  <si>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</si>
  <si>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</si>
  <si>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</si>
  <si>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</si>
  <si>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</si>
  <si>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</si>
  <si>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</si>
  <si>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</si>
  <si>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</si>
  <si>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</si>
  <si>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</si>
  <si>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</si>
  <si>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</si>
  <si>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</si>
  <si>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</si>
  <si>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</si>
  <si>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</si>
  <si>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</si>
  <si>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</si>
  <si>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</si>
  <si>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</si>
  <si>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</si>
  <si>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</si>
  <si>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</si>
  <si>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</si>
  <si>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</si>
  <si>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</si>
  <si>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</si>
  <si>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</si>
  <si>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</si>
  <si>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</si>
  <si>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</si>
  <si>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</si>
  <si>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</si>
  <si>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</si>
  <si>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</si>
  <si>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</si>
  <si>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</si>
  <si>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</si>
  <si>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</si>
  <si>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</si>
  <si>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</si>
  <si>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</si>
  <si>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</si>
  <si>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</si>
  <si>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</si>
  <si>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</si>
  <si>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</si>
  <si>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</si>
  <si>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</si>
  <si>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</si>
  <si>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</si>
  <si>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</si>
  <si>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</si>
  <si>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</si>
  <si>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</si>
  <si>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</si>
  <si>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</si>
  <si>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</si>
  <si>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</si>
  <si>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</si>
  <si>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</si>
  <si>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</si>
  <si>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</si>
  <si>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</si>
  <si>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</si>
  <si>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</si>
  <si>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</si>
  <si>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</si>
  <si>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</si>
  <si>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</si>
  <si>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</si>
  <si>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</si>
  <si>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</si>
  <si>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</si>
  <si>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</si>
  <si>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</si>
  <si>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</si>
  <si>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</si>
  <si>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</si>
  <si>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</si>
  <si>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</si>
  <si>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</si>
  <si>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</si>
  <si>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</si>
  <si>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</si>
  <si>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</si>
  <si>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</si>
  <si>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</si>
  <si>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</si>
  <si>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</si>
  <si>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</si>
  <si>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</si>
  <si>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</si>
  <si>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</si>
  <si>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</si>
  <si>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</si>
  <si>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</si>
  <si>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</si>
  <si>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</si>
  <si>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</si>
  <si>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</si>
  <si>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</si>
  <si>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</si>
  <si>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</si>
  <si>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</si>
  <si>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</si>
  <si>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</si>
  <si>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</si>
  <si>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</si>
  <si>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</si>
  <si>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</si>
  <si>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</si>
  <si>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</si>
  <si>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</si>
  <si>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</si>
  <si>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</si>
  <si>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</si>
  <si>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</si>
  <si>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</si>
  <si>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</si>
  <si>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</si>
  <si>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</si>
  <si>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</si>
  <si>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</si>
  <si>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</si>
  <si>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</si>
  <si>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</si>
  <si>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</si>
  <si>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</si>
  <si>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</si>
  <si>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</si>
  <si>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</si>
  <si>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</si>
  <si>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</si>
  <si>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</si>
  <si>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</si>
  <si>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</si>
  <si>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</si>
  <si>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</si>
  <si>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</si>
  <si>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</si>
  <si>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</si>
  <si>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</si>
  <si>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</si>
  <si>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</si>
  <si>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</si>
  <si>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</si>
  <si>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</si>
  <si>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</si>
  <si>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</si>
  <si>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</si>
  <si>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</si>
  <si>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</si>
  <si>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</si>
  <si>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</si>
  <si>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</si>
  <si>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</si>
  <si>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</si>
  <si>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</si>
  <si>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</si>
  <si>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</si>
  <si>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</si>
  <si>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</si>
  <si>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</si>
  <si>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</si>
  <si>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</si>
  <si>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</si>
  <si>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</si>
  <si>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</si>
  <si>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</si>
  <si>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</si>
  <si>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</si>
  <si>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</si>
  <si>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</si>
  <si>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</si>
  <si>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</si>
  <si>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</si>
  <si>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</si>
  <si>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</si>
  <si>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</si>
  <si>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</si>
  <si>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</si>
  <si>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</si>
  <si>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</si>
  <si>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</si>
  <si>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</si>
  <si>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</si>
  <si>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</si>
  <si>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</si>
  <si>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</si>
  <si>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</si>
  <si>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</si>
  <si>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</si>
  <si>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</si>
  <si>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</si>
  <si>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</si>
  <si>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</si>
  <si>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</si>
  <si>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</si>
  <si>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</si>
  <si>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</si>
  <si>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</si>
  <si>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</si>
  <si>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</si>
  <si>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</si>
  <si>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</si>
  <si>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</si>
  <si>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</si>
  <si>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</si>
  <si>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</si>
  <si>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</si>
  <si>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</si>
  <si>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</si>
  <si>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</si>
  <si>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</si>
  <si>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</si>
  <si>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</si>
  <si>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</si>
  <si>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</si>
  <si>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</si>
  <si>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</si>
  <si>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</si>
  <si>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</si>
  <si>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</si>
  <si>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</si>
  <si>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</si>
  <si>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</si>
  <si>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</si>
  <si>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</si>
  <si>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</si>
  <si>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</si>
  <si>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</si>
  <si>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</si>
  <si>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</si>
  <si>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</si>
  <si>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</si>
  <si>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</si>
  <si>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</si>
  <si>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</si>
  <si>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</si>
  <si>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</si>
  <si>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</si>
  <si>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</si>
  <si>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</si>
  <si>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</si>
  <si>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</si>
  <si>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</si>
  <si>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</si>
  <si>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</si>
  <si>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</si>
  <si>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</si>
  <si>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</si>
  <si>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</si>
  <si>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</si>
  <si>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</si>
  <si>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</si>
  <si>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</si>
  <si>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</si>
  <si>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</si>
  <si>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</si>
  <si>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</si>
  <si>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</si>
  <si>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</si>
  <si>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</si>
  <si>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</si>
  <si>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</si>
  <si>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</si>
  <si>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</si>
  <si>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</si>
  <si>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</si>
  <si>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</si>
  <si>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</si>
  <si>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</si>
  <si>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</si>
  <si>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</si>
  <si>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</si>
  <si>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</si>
  <si>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</si>
  <si>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</si>
  <si>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</si>
  <si>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</si>
  <si>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</si>
  <si>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</si>
  <si>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</si>
  <si>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</si>
  <si>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</si>
  <si>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</si>
  <si>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</si>
  <si>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</si>
  <si>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</si>
  <si>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</si>
  <si>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</si>
  <si>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</si>
  <si>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</si>
  <si>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</si>
  <si>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</si>
  <si>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</si>
  <si>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</si>
  <si>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</si>
  <si>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</si>
  <si>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</si>
  <si>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</si>
  <si>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</si>
  <si>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</si>
  <si>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</si>
  <si>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</si>
  <si>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</si>
  <si>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</si>
  <si>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</si>
  <si>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</si>
  <si>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</si>
  <si>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</si>
  <si>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</si>
  <si>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</si>
  <si>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</si>
  <si>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</si>
  <si>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</si>
  <si>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</si>
  <si>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</si>
  <si>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</si>
  <si>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</si>
  <si>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</si>
  <si>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</si>
  <si>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</si>
  <si>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</si>
  <si>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</si>
  <si>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</si>
  <si>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</si>
  <si>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</si>
  <si>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</si>
  <si>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</si>
  <si>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</si>
  <si>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</si>
  <si>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</si>
  <si>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</si>
  <si>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</si>
  <si>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</si>
  <si>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</si>
  <si>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</si>
  <si>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</si>
  <si>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</si>
  <si>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</si>
  <si>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</si>
  <si>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</si>
  <si>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</si>
  <si>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</si>
  <si>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</si>
  <si>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</si>
  <si>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</si>
  <si>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</si>
  <si>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</si>
  <si>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</si>
  <si>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</si>
  <si>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</si>
  <si>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</si>
  <si>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</si>
  <si>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</si>
  <si>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</si>
  <si>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</si>
  <si>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</si>
  <si>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</si>
  <si>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</si>
  <si>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</si>
  <si>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</si>
  <si>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</si>
  <si>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</si>
  <si>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</si>
  <si>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</si>
  <si>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</si>
  <si>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</si>
  <si>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</si>
  <si>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</si>
  <si>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</si>
  <si>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</si>
  <si>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</si>
  <si>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</si>
  <si>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</si>
  <si>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</si>
  <si>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</si>
  <si>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</si>
  <si>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</si>
  <si>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</si>
  <si>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</si>
  <si>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</si>
  <si>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</si>
  <si>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</si>
  <si>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</si>
  <si>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</si>
  <si>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</si>
  <si>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</si>
  <si>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</si>
  <si>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</si>
  <si>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</si>
  <si>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</si>
  <si>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</si>
  <si>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</si>
  <si>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</si>
  <si>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</si>
  <si>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</si>
  <si>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</si>
  <si>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</si>
  <si>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</si>
  <si>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</si>
  <si>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</si>
  <si>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</si>
  <si>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</si>
  <si>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</si>
  <si>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</si>
  <si>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</si>
  <si>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</si>
  <si>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</si>
  <si>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</si>
  <si>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</si>
  <si>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</si>
  <si>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</si>
  <si>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</si>
  <si>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</si>
  <si>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</si>
  <si>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</si>
  <si>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</si>
  <si>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</si>
  <si>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</si>
  <si>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</si>
  <si>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</si>
  <si>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</si>
  <si>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</si>
  <si>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</si>
  <si>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</si>
  <si>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</si>
  <si>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</si>
  <si>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</si>
  <si>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</si>
  <si>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</si>
  <si>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</si>
  <si>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</si>
  <si>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</si>
  <si>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</si>
  <si>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</si>
  <si>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</si>
  <si>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</si>
  <si>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</si>
  <si>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</si>
  <si>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</si>
  <si>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</si>
  <si>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</si>
  <si>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</si>
  <si>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</si>
  <si>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</si>
  <si>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</si>
  <si>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</si>
  <si>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</si>
  <si>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</si>
  <si>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</si>
  <si>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</si>
  <si>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</si>
  <si>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</si>
  <si>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</si>
  <si>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</si>
  <si>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</si>
  <si>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</si>
  <si>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</si>
  <si>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</si>
  <si>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</si>
  <si>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</si>
  <si>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</si>
  <si>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</si>
  <si>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</si>
  <si>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</si>
  <si>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</si>
  <si>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</si>
  <si>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</si>
  <si>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</si>
  <si>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</si>
  <si>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</si>
  <si>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</si>
  <si>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</si>
  <si>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</si>
  <si>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</si>
  <si>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</si>
  <si>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</si>
  <si>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</si>
  <si>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</si>
  <si>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</si>
  <si>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</si>
  <si>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</si>
  <si>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</si>
  <si>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</si>
  <si>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</si>
  <si>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</si>
  <si>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</si>
  <si>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</si>
  <si>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</si>
  <si>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</si>
  <si>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</si>
  <si>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</si>
  <si>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</si>
  <si>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</si>
  <si>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</si>
  <si>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</si>
  <si>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</si>
  <si>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</si>
  <si>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</si>
  <si>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</si>
  <si>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</si>
  <si>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</si>
  <si>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</si>
  <si>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</si>
  <si>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</si>
  <si>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</si>
  <si>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</si>
  <si>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</si>
  <si>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</si>
  <si>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</si>
  <si>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</si>
  <si>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</si>
  <si>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</si>
  <si>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</si>
  <si>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</si>
  <si>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</si>
  <si>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</si>
  <si>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</si>
  <si>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</si>
  <si>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</si>
  <si>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</si>
  <si>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</si>
  <si>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</si>
  <si>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</si>
  <si>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</si>
  <si>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</si>
  <si>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</si>
  <si>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</si>
  <si>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</si>
  <si>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</si>
  <si>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</si>
  <si>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</si>
  <si>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</si>
  <si>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</si>
  <si>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</si>
  <si>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</si>
  <si>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</si>
  <si>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</si>
  <si>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</si>
  <si>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</si>
  <si>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</si>
  <si>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</si>
  <si>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</si>
  <si>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</si>
  <si>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</si>
  <si>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</si>
  <si>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</si>
  <si>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</si>
  <si>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</si>
  <si>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</si>
  <si>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</si>
  <si>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</si>
  <si>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</si>
  <si>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</si>
  <si>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</si>
  <si>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</si>
  <si>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</si>
  <si>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</si>
  <si>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</si>
  <si>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</si>
  <si>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</si>
  <si>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</si>
  <si>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</si>
  <si>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</si>
  <si>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</si>
  <si>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</si>
  <si>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</si>
  <si>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</si>
  <si>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</si>
  <si>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</si>
  <si>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</si>
  <si>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</si>
  <si>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</si>
  <si>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</si>
  <si>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</si>
  <si>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</si>
  <si>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</si>
  <si>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</si>
  <si>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</si>
  <si>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</si>
  <si>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</si>
  <si>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</si>
  <si>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</si>
  <si>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</si>
  <si>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</si>
  <si>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</si>
  <si>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</si>
  <si>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</si>
  <si>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</si>
  <si>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</si>
  <si>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</si>
  <si>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</si>
  <si>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</si>
  <si>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</si>
  <si>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</si>
  <si>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</si>
  <si>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</si>
  <si>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</si>
  <si>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</si>
  <si>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</si>
  <si>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</si>
  <si>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</si>
  <si>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</si>
  <si>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</si>
  <si>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</si>
  <si>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</si>
  <si>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</si>
  <si>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</si>
  <si>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</si>
  <si>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</si>
  <si>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</si>
  <si>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</si>
  <si>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</si>
  <si>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</si>
  <si>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</si>
  <si>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</si>
  <si>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</si>
  <si>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</si>
  <si>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</si>
  <si>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</si>
  <si>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</si>
  <si>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</si>
  <si>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</si>
  <si>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</si>
  <si>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</si>
  <si>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</si>
  <si>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</si>
  <si>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</si>
  <si>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</si>
  <si>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</si>
  <si>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</si>
  <si>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</si>
  <si>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</si>
  <si>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</si>
  <si>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</si>
  <si>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</si>
  <si>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</si>
  <si>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</si>
  <si>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</si>
  <si>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</si>
  <si>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</si>
  <si>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</si>
  <si>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</si>
  <si>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</si>
  <si>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</si>
  <si>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</si>
  <si>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</si>
  <si>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</si>
  <si>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</si>
  <si>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</si>
  <si>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</si>
  <si>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</si>
  <si>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</si>
  <si>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</si>
  <si>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</si>
  <si>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</si>
  <si>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</si>
  <si>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</si>
  <si>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</si>
  <si>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</si>
  <si>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</si>
  <si>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</si>
  <si>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</si>
  <si>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</si>
  <si>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</si>
  <si>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</si>
  <si>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</si>
  <si>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</si>
  <si>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</si>
  <si>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</si>
  <si>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</si>
  <si>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</si>
  <si>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</si>
  <si>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</si>
  <si>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</si>
  <si>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</si>
  <si>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</si>
  <si>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</si>
  <si>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</si>
  <si>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</si>
  <si>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</si>
  <si>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</si>
  <si>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</si>
  <si>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</si>
  <si>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</si>
  <si>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</si>
  <si>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</si>
  <si>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</si>
  <si>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</si>
  <si>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</si>
  <si>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</si>
  <si>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</si>
  <si>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</si>
  <si>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</si>
  <si>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</si>
  <si>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</si>
  <si>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</si>
  <si>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</si>
  <si>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</si>
  <si>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</si>
  <si>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</si>
  <si>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</si>
  <si>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</si>
  <si>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</si>
  <si>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</si>
  <si>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</si>
  <si>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</si>
  <si>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</si>
  <si>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</si>
  <si>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</si>
  <si>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</si>
  <si>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</si>
  <si>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</si>
  <si>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</si>
  <si>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</si>
  <si>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</si>
  <si>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</si>
  <si>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</si>
  <si>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</si>
  <si>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</si>
  <si>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</si>
  <si>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</si>
  <si>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</si>
  <si>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</si>
  <si>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</si>
  <si>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</si>
  <si>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</si>
  <si>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</si>
  <si>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</si>
  <si>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</si>
  <si>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</si>
  <si>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</si>
  <si>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</si>
  <si>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</si>
  <si>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</si>
  <si>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</si>
  <si>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</si>
  <si>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</si>
  <si>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</si>
  <si>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</si>
  <si>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</si>
  <si>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</si>
  <si>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</si>
  <si>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</si>
  <si>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</si>
  <si>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</si>
  <si>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</si>
  <si>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</si>
  <si>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</si>
  <si>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</si>
  <si>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</si>
  <si>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</si>
  <si>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</si>
  <si>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</si>
  <si>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</si>
  <si>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</si>
  <si>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</si>
  <si>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</si>
  <si>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</si>
  <si>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</si>
  <si>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</si>
  <si>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</si>
  <si>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</si>
  <si>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</si>
  <si>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</si>
  <si>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</si>
  <si>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</si>
  <si>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</si>
  <si>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</si>
  <si>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</si>
  <si>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</si>
  <si>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</si>
  <si>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</si>
  <si>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</si>
  <si>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</si>
  <si>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</si>
  <si>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</si>
  <si>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</si>
  <si>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</si>
  <si>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</si>
  <si>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</si>
  <si>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</si>
  <si>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</si>
  <si>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</si>
  <si>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</si>
  <si>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</si>
  <si>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</si>
  <si>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</si>
  <si>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</si>
  <si>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</si>
  <si>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</si>
  <si>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</si>
  <si>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</si>
  <si>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</si>
  <si>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</si>
  <si>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</si>
  <si>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</si>
  <si>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</si>
  <si>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</si>
  <si>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</si>
  <si>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</si>
  <si>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</si>
  <si>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</si>
  <si>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</si>
  <si>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</si>
  <si>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</si>
  <si>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</si>
  <si>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</si>
  <si>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</si>
  <si>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</si>
  <si>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</si>
  <si>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</si>
  <si>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</si>
  <si>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</si>
  <si>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</si>
  <si>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</si>
  <si>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</si>
  <si>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</si>
  <si>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</si>
  <si>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</si>
  <si>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</si>
  <si>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</si>
  <si>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</si>
  <si>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</si>
  <si>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</si>
  <si>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</si>
  <si>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</si>
  <si>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</si>
  <si>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</si>
  <si>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</si>
  <si>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</si>
  <si>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</si>
  <si>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</si>
  <si>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</si>
  <si>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</si>
  <si>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</si>
  <si>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</si>
  <si>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</si>
  <si>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</si>
  <si>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</si>
  <si>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</si>
  <si>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</si>
  <si>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</si>
  <si>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</si>
  <si>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</si>
  <si>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</si>
  <si>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</si>
  <si>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</si>
  <si>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</si>
  <si>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</si>
  <si>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</si>
  <si>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</si>
  <si>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</si>
  <si>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</si>
  <si>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</si>
  <si>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</si>
  <si>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</si>
  <si>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</si>
  <si>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</si>
  <si>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</si>
  <si>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</si>
  <si>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</si>
  <si>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</si>
  <si>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</si>
  <si>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</si>
  <si>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</si>
  <si>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</si>
  <si>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</si>
  <si>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</si>
  <si>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</si>
  <si>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</si>
  <si>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</si>
  <si>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</si>
  <si>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</si>
  <si>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</si>
  <si>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</si>
  <si>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</si>
  <si>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</si>
  <si>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</si>
  <si>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</si>
  <si>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</si>
  <si>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</si>
  <si>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</si>
  <si>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</si>
  <si>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</si>
  <si>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</si>
  <si>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</si>
  <si>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</si>
  <si>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</si>
  <si>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</si>
  <si>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</si>
  <si>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</si>
  <si>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</si>
  <si>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</si>
  <si>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</si>
  <si>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</si>
  <si>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</si>
  <si>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</si>
  <si>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</si>
  <si>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</si>
  <si>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</si>
  <si>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</si>
  <si>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</si>
  <si>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</si>
  <si>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</si>
  <si>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</si>
  <si>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</si>
  <si>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</si>
  <si>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</si>
  <si>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</si>
  <si>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</si>
  <si>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</si>
  <si>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</si>
  <si>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</si>
  <si>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</si>
  <si>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</si>
  <si>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</si>
  <si>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</si>
  <si>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</si>
  <si>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</si>
  <si>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</si>
  <si>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</si>
  <si>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</si>
  <si>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</si>
  <si>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</si>
  <si>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</si>
  <si>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</si>
  <si>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</si>
  <si>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</si>
  <si>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</si>
  <si>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</si>
  <si>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</si>
  <si>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</si>
  <si>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</si>
  <si>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</si>
  <si>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</si>
  <si>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</si>
  <si>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</si>
  <si>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</si>
  <si>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</si>
  <si>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</si>
  <si>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</si>
  <si>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</si>
  <si>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</si>
  <si>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</si>
  <si>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</si>
  <si>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</si>
  <si>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</si>
  <si>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</si>
  <si>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</si>
  <si>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</si>
  <si>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</si>
  <si>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</si>
  <si>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</si>
  <si>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</si>
  <si>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</si>
  <si>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</si>
  <si>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</si>
  <si>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</si>
  <si>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</si>
  <si>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</si>
  <si>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</si>
  <si>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</si>
  <si>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</si>
  <si>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</si>
  <si>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</si>
  <si>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</si>
  <si>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</si>
  <si>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</si>
  <si>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</si>
  <si>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</si>
  <si>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</si>
  <si>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</si>
  <si>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</si>
  <si>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</si>
  <si>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</si>
  <si>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</si>
  <si>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</si>
  <si>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</si>
  <si>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</si>
  <si>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</si>
  <si>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</si>
  <si>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</si>
  <si>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</si>
  <si>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</si>
  <si>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</si>
  <si>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</si>
  <si>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</si>
  <si>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</si>
  <si>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</si>
  <si>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</si>
  <si>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</si>
  <si>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</si>
  <si>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</si>
  <si>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</si>
  <si>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</si>
  <si>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</si>
  <si>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</si>
  <si>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</si>
  <si>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</si>
  <si>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</si>
  <si>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</si>
  <si>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</si>
  <si>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</si>
  <si>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</si>
  <si>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</si>
  <si>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</si>
  <si>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</si>
  <si>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</si>
  <si>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</si>
  <si>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</si>
  <si>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</si>
  <si>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</si>
  <si>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</si>
  <si>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</si>
  <si>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</si>
  <si>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</si>
  <si>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</si>
  <si>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</si>
  <si>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</si>
  <si>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</si>
  <si>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</si>
  <si>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</si>
  <si>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</si>
  <si>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</si>
  <si>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</si>
  <si>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</si>
  <si>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</si>
  <si>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</si>
  <si>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</si>
  <si>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</si>
  <si>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</si>
  <si>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</si>
  <si>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</si>
  <si>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</si>
  <si>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</si>
  <si>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</si>
  <si>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</si>
  <si>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</si>
  <si>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</si>
  <si>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</si>
  <si>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</si>
  <si>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</si>
  <si>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</si>
  <si>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</si>
  <si>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</si>
  <si>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</si>
  <si>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</si>
  <si>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</si>
  <si>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</si>
  <si>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</si>
  <si>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</si>
  <si>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</si>
  <si>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</si>
  <si>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</si>
  <si>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</si>
  <si>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</si>
  <si>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</si>
  <si>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</si>
  <si>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</si>
  <si>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</si>
  <si>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</si>
  <si>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</si>
  <si>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</si>
  <si>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</si>
  <si>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</si>
  <si>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</si>
  <si>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</si>
  <si>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</si>
  <si>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</si>
  <si>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</si>
  <si>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</si>
  <si>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</si>
  <si>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</si>
  <si>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</si>
  <si>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</si>
  <si>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</si>
  <si>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</si>
  <si>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</si>
  <si>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</si>
  <si>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</si>
  <si>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</si>
  <si>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</si>
  <si>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</si>
  <si>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</si>
  <si>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</si>
  <si>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</si>
  <si>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</si>
  <si>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</si>
  <si>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</si>
  <si>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</si>
  <si>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</si>
  <si>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</si>
  <si>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</si>
  <si>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</si>
  <si>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</si>
  <si>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</si>
  <si>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</si>
  <si>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</si>
  <si>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</si>
  <si>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</si>
  <si>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</si>
  <si>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</si>
  <si>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</si>
  <si>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</si>
  <si>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</si>
  <si>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</si>
  <si>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</si>
  <si>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</si>
  <si>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</si>
  <si>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</si>
  <si>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</si>
  <si>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</si>
  <si>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</si>
  <si>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</si>
  <si>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</si>
  <si>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</si>
  <si>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</si>
  <si>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</si>
  <si>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</si>
  <si>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</si>
  <si>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</si>
  <si>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</si>
  <si>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</si>
  <si>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</si>
  <si>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</si>
  <si>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</si>
  <si>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</si>
  <si>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</si>
  <si>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</si>
  <si>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</si>
  <si>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</si>
  <si>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</si>
  <si>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</si>
  <si>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</si>
  <si>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</si>
  <si>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</si>
  <si>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</si>
  <si>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</si>
  <si>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</si>
  <si>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</si>
  <si>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</si>
  <si>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</si>
  <si>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</si>
  <si>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</si>
  <si>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</si>
  <si>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</si>
  <si>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</si>
  <si>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</si>
  <si>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</si>
  <si>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</si>
  <si>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</si>
  <si>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</si>
  <si>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</si>
  <si>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</si>
  <si>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</si>
  <si>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</si>
  <si>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</si>
  <si>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</si>
  <si>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</si>
  <si>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</si>
  <si>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</si>
  <si>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</si>
  <si>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</si>
  <si>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</si>
  <si>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</si>
  <si>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</si>
  <si>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</si>
  <si>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</si>
  <si>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</si>
  <si>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</si>
  <si>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</si>
  <si>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</si>
  <si>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</si>
  <si>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</si>
  <si>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</si>
  <si>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</si>
  <si>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</si>
  <si>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</si>
  <si>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</si>
  <si>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</si>
  <si>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</si>
  <si>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</si>
  <si>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</si>
  <si>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</si>
  <si>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</si>
  <si>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</si>
  <si>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</si>
  <si>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</si>
  <si>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</si>
  <si>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</si>
  <si>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</si>
  <si>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</si>
  <si>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</si>
  <si>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</si>
  <si>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</si>
  <si>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</si>
  <si>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</si>
  <si>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</si>
  <si>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</si>
  <si>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</si>
  <si>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</si>
  <si>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</si>
  <si>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</si>
  <si>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</si>
  <si>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</si>
  <si>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</si>
  <si>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</si>
  <si>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</si>
  <si>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</si>
  <si>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</si>
  <si>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</si>
  <si>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</si>
  <si>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</si>
  <si>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</si>
  <si>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</si>
  <si>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</si>
  <si>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</si>
  <si>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</si>
  <si>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</si>
  <si>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</si>
  <si>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</si>
  <si>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</si>
  <si>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</si>
  <si>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</si>
  <si>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</si>
  <si>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</si>
  <si>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</si>
  <si>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</si>
  <si>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</si>
  <si>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</si>
  <si>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</si>
  <si>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</si>
  <si>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</si>
  <si>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</si>
  <si>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</si>
  <si>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</si>
  <si>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</si>
  <si>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</si>
  <si>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</si>
  <si>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</si>
  <si>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</si>
  <si>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</si>
  <si>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</si>
  <si>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</si>
  <si>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</si>
  <si>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</si>
  <si>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</si>
  <si>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</si>
  <si>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</si>
  <si>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</si>
  <si>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</si>
  <si>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</si>
  <si>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</si>
  <si>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</si>
  <si>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</si>
  <si>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</si>
  <si>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</si>
  <si>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</si>
  <si>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</si>
  <si>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</si>
  <si>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</si>
  <si>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</si>
  <si>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</si>
  <si>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</si>
  <si>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</si>
  <si>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</si>
  <si>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</si>
  <si>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</si>
  <si>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</si>
  <si>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</si>
  <si>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</si>
  <si>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</si>
  <si>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</si>
  <si>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</si>
  <si>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</si>
  <si>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</si>
  <si>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</si>
  <si>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</si>
  <si>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</si>
  <si>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</si>
  <si>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</si>
  <si>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</si>
  <si>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</si>
  <si>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</si>
  <si>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</si>
  <si>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</si>
  <si>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</si>
  <si>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</si>
  <si>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</si>
  <si>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</si>
  <si>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</si>
  <si>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</si>
  <si>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</si>
  <si>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</si>
  <si>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</si>
  <si>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</si>
  <si>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</si>
  <si>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</si>
  <si>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</si>
  <si>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</si>
  <si>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</si>
  <si>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</si>
  <si>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</si>
  <si>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</si>
  <si>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</si>
  <si>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</si>
  <si>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</si>
  <si>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</si>
  <si>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</si>
  <si>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</si>
  <si>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</si>
  <si>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</si>
  <si>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</si>
  <si>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</si>
  <si>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</si>
  <si>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</si>
  <si>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</si>
  <si>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</si>
  <si>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</si>
  <si>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</si>
  <si>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</si>
  <si>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</si>
  <si>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</si>
  <si>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</si>
  <si>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</si>
  <si>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</si>
  <si>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</si>
  <si>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</si>
  <si>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</si>
  <si>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</si>
  <si>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</si>
  <si>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</si>
  <si>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</si>
  <si>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</si>
  <si>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</si>
  <si>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</si>
  <si>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</si>
  <si>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</si>
  <si>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</si>
  <si>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</si>
  <si>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</si>
  <si>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</si>
  <si>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</si>
  <si>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</si>
  <si>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</si>
  <si>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</si>
  <si>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</si>
  <si>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</si>
  <si>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</si>
  <si>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</si>
  <si>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</si>
  <si>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</si>
  <si>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</si>
  <si>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</si>
  <si>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</si>
  <si>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</si>
  <si>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</si>
  <si>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</si>
  <si>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</si>
  <si>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</si>
  <si>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</si>
  <si>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</si>
  <si>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</si>
  <si>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</si>
  <si>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</si>
  <si>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</si>
  <si>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</si>
  <si>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</si>
  <si>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</si>
  <si>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</si>
  <si>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</si>
  <si>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</si>
  <si>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</si>
  <si>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</si>
  <si>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</si>
  <si>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</si>
  <si>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</si>
  <si>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</si>
  <si>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</si>
  <si>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</si>
  <si>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</si>
  <si>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</si>
  <si>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</si>
  <si>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</si>
  <si>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</si>
  <si>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</si>
  <si>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</si>
  <si>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</si>
  <si>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</si>
  <si>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</si>
  <si>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</si>
  <si>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</si>
  <si>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</si>
  <si>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</si>
  <si>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</si>
  <si>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</si>
  <si>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</si>
  <si>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</si>
  <si>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</si>
  <si>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</si>
  <si>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</si>
  <si>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</si>
  <si>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</si>
  <si>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</si>
  <si>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</si>
  <si>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</si>
  <si>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</si>
  <si>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</si>
  <si>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</si>
  <si>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</si>
  <si>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</si>
  <si>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</si>
  <si>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</si>
  <si>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</si>
  <si>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</si>
  <si>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</si>
  <si>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</si>
  <si>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</si>
  <si>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</si>
  <si>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</si>
  <si>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</si>
  <si>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</si>
  <si>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</si>
  <si>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</si>
  <si>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</si>
  <si>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</si>
  <si>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</si>
  <si>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</si>
  <si>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</si>
  <si>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</si>
  <si>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</si>
  <si>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</si>
  <si>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</si>
  <si>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</si>
  <si>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</si>
  <si>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</si>
  <si>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</si>
  <si>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</si>
  <si>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</si>
  <si>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</si>
  <si>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</si>
  <si>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</si>
  <si>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</si>
  <si>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</si>
  <si>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</si>
  <si>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</si>
  <si>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</si>
  <si>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</si>
  <si>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</si>
  <si>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</si>
  <si>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</si>
  <si>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</si>
  <si>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</si>
  <si>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</si>
  <si>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</si>
  <si>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</si>
  <si>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</si>
  <si>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</si>
  <si>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</si>
  <si>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</si>
  <si>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</si>
  <si>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</si>
  <si>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</si>
  <si>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</si>
  <si>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</si>
  <si>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</si>
  <si>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</si>
  <si>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</si>
  <si>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</si>
  <si>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</si>
  <si>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</si>
  <si>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</si>
  <si>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</si>
  <si>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</si>
  <si>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</si>
  <si>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</si>
  <si>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</si>
  <si>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</si>
  <si>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</si>
  <si>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</si>
  <si>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</si>
  <si>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</si>
  <si>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</si>
  <si>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</si>
  <si>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</si>
  <si>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</si>
  <si>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</si>
  <si>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</si>
  <si>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</si>
  <si>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</si>
  <si>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</si>
  <si>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</si>
  <si>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</si>
  <si>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</si>
  <si>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</si>
  <si>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</si>
  <si>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</si>
  <si>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</si>
  <si>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</si>
  <si>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</si>
  <si>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</si>
  <si>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</si>
  <si>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</si>
  <si>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</si>
  <si>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</si>
  <si>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</si>
  <si>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</si>
  <si>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</si>
  <si>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</si>
  <si>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</si>
  <si>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</si>
  <si>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</si>
  <si>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</si>
  <si>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</si>
  <si>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</si>
  <si>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</si>
  <si>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</si>
  <si>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</si>
  <si>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</si>
  <si>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</si>
  <si>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</si>
  <si>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</si>
  <si>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</si>
  <si>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</si>
  <si>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</si>
  <si>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</si>
  <si>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</si>
  <si>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</si>
  <si>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</si>
  <si>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</si>
  <si>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</si>
  <si>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</si>
  <si>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</si>
  <si>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</si>
  <si>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</si>
  <si>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</si>
  <si>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</si>
  <si>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</si>
  <si>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</si>
  <si>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</si>
  <si>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</si>
  <si>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</si>
  <si>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</si>
  <si>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</si>
  <si>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</si>
  <si>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</si>
  <si>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</si>
  <si>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</si>
  <si>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</si>
  <si>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</si>
  <si>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</si>
  <si>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</si>
  <si>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</si>
  <si>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</si>
  <si>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</si>
  <si>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</si>
  <si>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</si>
  <si>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</si>
  <si>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</si>
  <si>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</si>
  <si>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</si>
  <si>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</si>
  <si>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</si>
  <si>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</si>
  <si>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</si>
  <si>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</si>
  <si>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</si>
  <si>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</si>
  <si>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</si>
  <si>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</si>
  <si>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</si>
  <si>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</si>
  <si>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</si>
  <si>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</si>
  <si>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</si>
  <si>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</si>
  <si>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</si>
  <si>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</si>
  <si>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</si>
  <si>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</si>
  <si>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</si>
  <si>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</si>
  <si>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</si>
  <si>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</si>
  <si>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</si>
  <si>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</si>
  <si>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</si>
  <si>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</si>
  <si>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</si>
  <si>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</si>
  <si>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</si>
  <si>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</si>
  <si>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</si>
  <si>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</si>
  <si>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</si>
  <si>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</si>
  <si>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</si>
  <si>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</si>
  <si>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</si>
  <si>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</si>
  <si>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</si>
  <si>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</si>
  <si>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</si>
  <si>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</si>
  <si>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</si>
  <si>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</si>
  <si>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</si>
  <si>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</si>
  <si>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</si>
  <si>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</si>
  <si>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</si>
  <si>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</si>
  <si>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</si>
  <si>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</si>
  <si>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</si>
  <si>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</si>
  <si>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</si>
  <si>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</si>
  <si>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</si>
  <si>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</si>
  <si>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</si>
  <si>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</si>
  <si>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</si>
  <si>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</si>
  <si>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</si>
  <si>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</si>
  <si>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</si>
  <si>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</si>
  <si>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</si>
  <si>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</si>
  <si>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</si>
  <si>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</si>
  <si>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</si>
  <si>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</si>
  <si>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</si>
  <si>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</si>
  <si>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</si>
  <si>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</si>
  <si>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</si>
  <si>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</si>
  <si>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</si>
  <si>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</si>
  <si>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</si>
  <si>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</si>
  <si>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</si>
  <si>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</si>
  <si>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</si>
  <si>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</si>
  <si>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</si>
  <si>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</si>
  <si>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</si>
  <si>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</si>
  <si>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</si>
  <si>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</si>
  <si>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</si>
  <si>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</si>
  <si>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</si>
  <si>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</si>
  <si>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</si>
  <si>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</si>
  <si>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</si>
  <si>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</si>
  <si>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</si>
  <si>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</si>
  <si>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</si>
  <si>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</si>
  <si>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</si>
  <si>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</si>
  <si>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</si>
  <si>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</si>
  <si>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</si>
  <si>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</si>
  <si>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</si>
  <si>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</si>
  <si>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</si>
  <si>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</si>
  <si>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</si>
  <si>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</si>
  <si>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</si>
  <si>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</si>
  <si>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</si>
  <si>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</si>
  <si>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</si>
  <si>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</si>
  <si>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</si>
  <si>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</si>
  <si>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</si>
  <si>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</si>
  <si>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</si>
  <si>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</si>
  <si>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</si>
  <si>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</si>
  <si>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</si>
  <si>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</si>
  <si>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</si>
  <si>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</si>
  <si>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</si>
  <si>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</si>
  <si>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</si>
  <si>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</si>
  <si>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</si>
  <si>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</si>
  <si>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</si>
  <si>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</si>
  <si>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</si>
  <si>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</si>
  <si>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</si>
  <si>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</si>
  <si>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</si>
  <si>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</si>
  <si>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</si>
  <si>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</si>
  <si>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</si>
  <si>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</si>
  <si>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</si>
  <si>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</si>
  <si>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</si>
  <si>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</si>
  <si>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</si>
  <si>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</si>
  <si>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</si>
  <si>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</si>
  <si>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</si>
  <si>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</si>
  <si>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</si>
  <si>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</si>
  <si>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</si>
  <si>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</si>
  <si>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</si>
  <si>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</si>
  <si>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</si>
  <si>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</si>
  <si>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</si>
  <si>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</si>
  <si>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</si>
  <si>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</si>
  <si>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</si>
  <si>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</si>
  <si>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</si>
  <si>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</si>
  <si>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</si>
  <si>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</si>
  <si>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</si>
  <si>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</si>
  <si>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</si>
  <si>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</si>
  <si>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</si>
  <si>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</si>
  <si>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</si>
  <si>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</si>
  <si>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</si>
  <si>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</si>
  <si>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</si>
  <si>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</si>
  <si>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</si>
  <si>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</si>
  <si>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</si>
  <si>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</si>
  <si>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</si>
  <si>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</si>
  <si>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</si>
  <si>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</si>
  <si>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</si>
  <si>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</si>
  <si>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</si>
  <si>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</si>
  <si>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</si>
  <si>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</si>
  <si>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</si>
  <si>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</si>
  <si>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</si>
  <si>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</si>
  <si>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</si>
  <si>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</si>
  <si>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</si>
  <si>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</si>
  <si>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</si>
  <si>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</si>
  <si>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</si>
  <si>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</si>
  <si>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</si>
  <si>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</si>
  <si>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</si>
  <si>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</si>
  <si>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</si>
  <si>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</si>
  <si>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</si>
  <si>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</si>
  <si>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</si>
  <si>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</si>
  <si>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</si>
  <si>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</si>
  <si>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</si>
  <si>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</si>
  <si>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</si>
  <si>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</si>
  <si>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</si>
  <si>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</si>
  <si>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</si>
  <si>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</si>
  <si>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</si>
  <si>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</si>
  <si>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</si>
  <si>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</si>
  <si>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</si>
  <si>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</si>
  <si>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</si>
  <si>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</si>
  <si>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</si>
  <si>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</si>
  <si>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</si>
  <si>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</si>
  <si>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</si>
  <si>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</si>
  <si>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</si>
  <si>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</si>
  <si>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</si>
  <si>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</si>
  <si>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</si>
  <si>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</si>
  <si>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</si>
  <si>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</si>
  <si>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</si>
  <si>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</si>
  <si>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</si>
  <si>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</si>
  <si>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</si>
  <si>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</si>
  <si>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</si>
  <si>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</si>
  <si>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</si>
  <si>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</si>
  <si>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</si>
  <si>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</si>
  <si>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</si>
  <si>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</si>
  <si>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</si>
  <si>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</si>
  <si>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</si>
  <si>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</si>
  <si>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</si>
  <si>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</si>
  <si>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</si>
  <si>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</si>
  <si>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</si>
  <si>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</si>
  <si>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</si>
  <si>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</si>
  <si>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</si>
  <si>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</si>
  <si>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</si>
  <si>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</si>
  <si>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</si>
  <si>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</si>
  <si>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</si>
  <si>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</si>
  <si>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</si>
  <si>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</si>
  <si>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</si>
  <si>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</si>
  <si>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</si>
  <si>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</si>
  <si>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</si>
  <si>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</si>
  <si>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</si>
  <si>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</si>
  <si>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</si>
  <si>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</si>
  <si>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</si>
  <si>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</si>
  <si>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</si>
  <si>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</si>
  <si>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</si>
  <si>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</si>
  <si>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</si>
  <si>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</si>
  <si>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</si>
  <si>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</si>
  <si>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</si>
  <si>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</si>
  <si>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</si>
  <si>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</si>
  <si>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</si>
  <si>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</si>
  <si>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</si>
  <si>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</si>
  <si>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</si>
  <si>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</si>
  <si>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</si>
  <si>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</si>
  <si>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</si>
  <si>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</si>
  <si>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</si>
  <si>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</si>
  <si>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</si>
  <si>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</si>
  <si>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</si>
  <si>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</si>
  <si>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</si>
  <si>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</si>
  <si>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</si>
  <si>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</si>
  <si>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</si>
  <si>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</si>
  <si>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</si>
  <si>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</si>
  <si>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</si>
  <si>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</si>
  <si>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</si>
  <si>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</si>
  <si>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</si>
  <si>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</si>
  <si>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</si>
  <si>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</si>
  <si>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</si>
  <si>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</si>
  <si>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</si>
  <si>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</si>
  <si>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</si>
  <si>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</si>
  <si>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</si>
  <si>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</si>
  <si>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</si>
  <si>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</si>
  <si>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</si>
  <si>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</si>
  <si>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</si>
  <si>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</si>
  <si>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</si>
  <si>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</si>
  <si>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</si>
  <si>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</si>
  <si>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</si>
  <si>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</si>
  <si>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</si>
  <si>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</si>
  <si>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</si>
  <si>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</si>
  <si>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</si>
  <si>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</si>
  <si>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</si>
  <si>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</si>
  <si>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</si>
  <si>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</si>
  <si>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</si>
  <si>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</si>
  <si>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</si>
  <si>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</si>
  <si>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</si>
  <si>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</si>
  <si>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</si>
  <si>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</si>
  <si>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</si>
  <si>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</si>
  <si>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</si>
  <si>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</si>
  <si>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</si>
  <si>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</si>
  <si>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</si>
  <si>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</si>
  <si>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</si>
  <si>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</si>
  <si>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</si>
  <si>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</si>
  <si>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</si>
  <si>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</si>
  <si>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</si>
  <si>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</si>
  <si>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</si>
  <si>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</si>
  <si>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</si>
  <si>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</si>
  <si>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</si>
  <si>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</si>
  <si>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</si>
  <si>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</si>
  <si>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</si>
  <si>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</si>
  <si>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</si>
  <si>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</si>
  <si>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</si>
  <si>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</si>
  <si>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</si>
  <si>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</si>
  <si>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</si>
  <si>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</si>
  <si>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</si>
  <si>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</si>
  <si>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</si>
  <si>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</si>
  <si>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</si>
  <si>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</si>
  <si>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</si>
  <si>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</si>
  <si>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</si>
  <si>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</si>
  <si>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</si>
  <si>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</si>
  <si>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</si>
  <si>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</si>
  <si>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</si>
  <si>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</si>
  <si>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</si>
  <si>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</si>
  <si>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</si>
  <si>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</si>
  <si>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</si>
  <si>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</si>
  <si>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</si>
  <si>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</si>
  <si>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</si>
  <si>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</si>
  <si>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</si>
  <si>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</si>
  <si>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</si>
  <si>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</si>
  <si>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</si>
  <si>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</si>
  <si>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</si>
  <si>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</si>
  <si>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</si>
  <si>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</si>
  <si>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</si>
  <si>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</si>
  <si>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</si>
  <si>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</si>
  <si>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</si>
  <si>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</si>
  <si>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</si>
  <si>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</si>
  <si>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</si>
  <si>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</si>
  <si>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</si>
  <si>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</si>
  <si>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</si>
  <si>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</si>
  <si>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</si>
  <si>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</si>
  <si>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</si>
  <si>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</si>
  <si>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</si>
  <si>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</si>
  <si>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</si>
  <si>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</si>
  <si>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</si>
  <si>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</si>
  <si>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</si>
  <si>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</si>
  <si>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</si>
  <si>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</si>
  <si>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</si>
  <si>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</si>
  <si>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</si>
  <si>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</si>
  <si>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</si>
  <si>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</si>
  <si>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</si>
  <si>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</si>
  <si>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</si>
  <si>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</si>
  <si>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</si>
  <si>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</si>
  <si>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</si>
  <si>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</si>
  <si>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</si>
  <si>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</si>
  <si>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</si>
  <si>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</si>
  <si>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</si>
  <si>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</si>
  <si>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</si>
  <si>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</si>
  <si>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</si>
  <si>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</si>
  <si>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</si>
  <si>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</si>
  <si>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</si>
  <si>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</si>
  <si>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</si>
  <si>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</si>
  <si>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</si>
  <si>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</si>
  <si>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</si>
  <si>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</si>
  <si>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</si>
  <si>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</si>
  <si>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</si>
  <si>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</si>
  <si>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</si>
  <si>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</si>
  <si>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</si>
  <si>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</si>
  <si>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</si>
  <si>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</si>
  <si>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</si>
  <si>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</si>
  <si>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</si>
  <si>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</si>
  <si>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</si>
  <si>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</si>
  <si>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</si>
  <si>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</si>
  <si>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</si>
  <si>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</si>
  <si>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</si>
  <si>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</si>
  <si>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</si>
  <si>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</si>
  <si>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</si>
  <si>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</si>
  <si>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</si>
  <si>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</si>
  <si>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</si>
  <si>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</si>
  <si>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</si>
  <si>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</si>
  <si>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</si>
  <si>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</si>
  <si>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</si>
  <si>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</si>
  <si>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</si>
  <si>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</si>
  <si>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</si>
  <si>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</si>
  <si>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</si>
  <si>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</si>
  <si>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</si>
  <si>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</si>
  <si>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</si>
  <si>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</si>
  <si>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</si>
  <si>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</si>
  <si>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</si>
  <si>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</si>
  <si>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</si>
  <si>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</si>
  <si>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</si>
  <si>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</si>
  <si>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</si>
  <si>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</si>
  <si>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</si>
  <si>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</si>
  <si>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</si>
  <si>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</si>
  <si>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</si>
  <si>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</si>
  <si>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</si>
  <si>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</si>
  <si>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</si>
  <si>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</si>
  <si>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</si>
  <si>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</si>
  <si>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</si>
  <si>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</si>
  <si>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</si>
  <si>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</si>
  <si>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</si>
  <si>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</si>
  <si>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</si>
  <si>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</si>
  <si>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</si>
  <si>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</si>
  <si>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</si>
  <si>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</si>
  <si>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</si>
  <si>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</si>
  <si>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</si>
  <si>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</si>
  <si>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</si>
  <si>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</si>
  <si>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</si>
  <si>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</si>
  <si>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</si>
  <si>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</si>
  <si>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</si>
  <si>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</si>
  <si>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</si>
  <si>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</si>
  <si>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</si>
  <si>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</si>
  <si>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</si>
  <si>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</si>
  <si>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</si>
  <si>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</si>
  <si>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</si>
  <si>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</si>
  <si>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</si>
  <si>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</si>
  <si>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</si>
  <si>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</si>
  <si>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</si>
  <si>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</si>
  <si>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</si>
  <si>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</si>
  <si>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</si>
  <si>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</si>
  <si>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</si>
  <si>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</si>
  <si>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</si>
  <si>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</si>
  <si>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</si>
  <si>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</si>
  <si>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</si>
  <si>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</si>
  <si>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</si>
  <si>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</si>
  <si>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</si>
  <si>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</si>
  <si>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</si>
  <si>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</si>
  <si>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</si>
  <si>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</si>
  <si>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</si>
  <si>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</si>
  <si>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</si>
  <si>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</si>
  <si>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</si>
  <si>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</si>
  <si>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</si>
  <si>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</si>
  <si>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</si>
  <si>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</si>
  <si>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</si>
  <si>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</si>
  <si>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</si>
  <si>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</si>
  <si>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</si>
  <si>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</si>
  <si>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</si>
  <si>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</si>
  <si>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</si>
  <si>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</si>
  <si>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</si>
  <si>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</si>
  <si>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</si>
  <si>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</si>
  <si>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</si>
  <si>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</si>
  <si>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</si>
  <si>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</si>
  <si>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</si>
  <si>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</si>
  <si>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</si>
  <si>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</si>
  <si>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</si>
  <si>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</si>
  <si>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</si>
  <si>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</si>
  <si>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</si>
  <si>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</si>
  <si>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</si>
  <si>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</si>
  <si>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</si>
  <si>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</si>
  <si>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</si>
  <si>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</si>
  <si>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</si>
  <si>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</si>
  <si>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</si>
  <si>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</si>
  <si>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</si>
  <si>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</si>
  <si>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</si>
  <si>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</si>
  <si>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</si>
  <si>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</si>
  <si>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</si>
  <si>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</si>
  <si>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</si>
  <si>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</si>
  <si>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</si>
  <si>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</si>
  <si>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</si>
  <si>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</si>
  <si>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</si>
  <si>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</si>
  <si>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</si>
  <si>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</si>
  <si>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</si>
  <si>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</si>
  <si>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</si>
  <si>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</si>
  <si>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</si>
  <si>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</si>
  <si>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</si>
  <si>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</si>
  <si>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</si>
  <si>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</si>
  <si>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</si>
  <si>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</si>
  <si>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</si>
  <si>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</si>
  <si>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</si>
  <si>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</si>
  <si>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</si>
  <si>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</si>
  <si>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</si>
  <si>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</si>
  <si>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</si>
  <si>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</si>
  <si>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</si>
  <si>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</si>
  <si>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</si>
  <si>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</si>
  <si>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</si>
  <si>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</si>
  <si>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</si>
  <si>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</si>
  <si>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</si>
  <si>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</si>
  <si>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</si>
  <si>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</si>
  <si>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</si>
  <si>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</si>
  <si>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</si>
  <si>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</si>
  <si>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</si>
  <si>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</si>
  <si>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</si>
  <si>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</si>
  <si>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</si>
  <si>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</si>
  <si>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</si>
  <si>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</si>
  <si>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</si>
  <si>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</si>
  <si>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</si>
  <si>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</si>
  <si>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</si>
  <si>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</si>
  <si>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</si>
  <si>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</si>
  <si>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</si>
  <si>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</si>
  <si>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</si>
  <si>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</si>
  <si>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</si>
  <si>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</si>
  <si>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</si>
  <si>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</si>
  <si>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</si>
  <si>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</si>
  <si>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</si>
  <si>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</si>
  <si>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</si>
  <si>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</si>
  <si>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</si>
  <si>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</si>
  <si>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</si>
  <si>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</si>
  <si>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</si>
  <si>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</si>
  <si>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</si>
  <si>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</si>
  <si>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</si>
  <si>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</si>
  <si>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</si>
  <si>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</si>
  <si>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</si>
  <si>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</si>
  <si>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</si>
  <si>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</si>
  <si>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</si>
  <si>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</si>
  <si>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</si>
  <si>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</si>
  <si>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</si>
  <si>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</si>
  <si>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</si>
  <si>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</si>
  <si>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</si>
  <si>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</si>
  <si>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</si>
  <si>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</si>
  <si>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</si>
  <si>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</si>
  <si>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</si>
  <si>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</si>
  <si>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</si>
  <si>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</si>
  <si>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</si>
  <si>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</si>
  <si>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</si>
  <si>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</si>
  <si>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</si>
  <si>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</si>
  <si>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</si>
  <si>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</si>
  <si>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</si>
  <si>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</si>
  <si>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</si>
  <si>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</si>
  <si>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</si>
  <si>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</si>
  <si>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</si>
  <si>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</si>
  <si>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</si>
  <si>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</si>
  <si>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</si>
  <si>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</si>
  <si>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</si>
  <si>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</si>
  <si>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</si>
  <si>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</si>
  <si>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</si>
  <si>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</si>
  <si>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</si>
  <si>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</si>
  <si>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</si>
  <si>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</si>
  <si>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</si>
  <si>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</si>
  <si>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</si>
  <si>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</si>
  <si>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</si>
  <si>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</si>
  <si>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</si>
  <si>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</si>
  <si>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</si>
  <si>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</si>
  <si>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</si>
  <si>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</si>
  <si>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</si>
  <si>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</si>
  <si>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</si>
  <si>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</si>
  <si>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</si>
  <si>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</si>
  <si>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</si>
  <si>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</si>
  <si>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</si>
  <si>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</si>
  <si>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</si>
  <si>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</si>
  <si>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</si>
  <si>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</si>
  <si>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</si>
  <si>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</si>
  <si>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</si>
  <si>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</si>
  <si>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</si>
  <si>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</si>
  <si>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</si>
  <si>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</si>
  <si>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</si>
  <si>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</si>
  <si>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</si>
  <si>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</si>
  <si>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</si>
  <si>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</si>
  <si>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</si>
  <si>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</si>
  <si>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</si>
  <si>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</si>
  <si>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</si>
  <si>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</si>
  <si>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</si>
  <si>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</si>
  <si>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</si>
  <si>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</si>
  <si>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</si>
  <si>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</si>
  <si>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</si>
  <si>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</si>
  <si>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</si>
  <si>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</si>
  <si>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</si>
  <si>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</si>
  <si>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</si>
  <si>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</si>
  <si>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</si>
  <si>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</si>
  <si>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</si>
  <si>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</si>
  <si>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</si>
  <si>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</si>
  <si>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</si>
  <si>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</si>
  <si>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</si>
  <si>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</si>
  <si>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</si>
  <si>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</si>
  <si>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</si>
  <si>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</si>
  <si>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</si>
  <si>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</si>
  <si>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</si>
  <si>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</si>
  <si>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</si>
  <si>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</si>
  <si>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</si>
  <si>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</si>
  <si>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</si>
  <si>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</si>
  <si>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</si>
  <si>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</si>
  <si>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</si>
  <si>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</si>
  <si>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</si>
  <si>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</si>
  <si>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</si>
  <si>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</si>
  <si>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</si>
  <si>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</si>
  <si>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</si>
  <si>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</si>
  <si>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</si>
  <si>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</si>
  <si>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</si>
  <si>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</si>
  <si>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</si>
  <si>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</si>
  <si>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</si>
  <si>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</si>
  <si>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</si>
  <si>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</si>
  <si>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</si>
  <si>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</si>
  <si>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</si>
  <si>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</si>
  <si>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</si>
  <si>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</si>
  <si>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</si>
  <si>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</si>
  <si>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</si>
  <si>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</si>
  <si>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</si>
  <si>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</si>
  <si>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</si>
  <si>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</si>
  <si>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</si>
  <si>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</si>
  <si>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</si>
  <si>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</si>
  <si>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</si>
  <si>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</si>
  <si>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</si>
  <si>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</si>
  <si>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</si>
  <si>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</si>
  <si>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</si>
  <si>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</si>
  <si>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</si>
  <si>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</si>
  <si>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</si>
  <si>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</si>
  <si>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</si>
  <si>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</si>
  <si>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</si>
  <si>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</si>
  <si>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</si>
  <si>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</si>
  <si>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</si>
  <si>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</si>
  <si>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</si>
  <si>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</si>
  <si>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</si>
  <si>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</si>
  <si>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</si>
  <si>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</si>
  <si>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</si>
  <si>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</si>
  <si>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</si>
  <si>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</si>
  <si>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</si>
  <si>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</si>
  <si>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</si>
  <si>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</si>
  <si>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</si>
  <si>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</si>
  <si>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</si>
  <si>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</si>
  <si>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</si>
  <si>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</si>
  <si>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</si>
  <si>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</si>
  <si>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</si>
  <si>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</si>
  <si>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</si>
  <si>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</si>
  <si>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</si>
  <si>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</si>
  <si>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</si>
  <si>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</si>
  <si>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</si>
  <si>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</si>
  <si>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</si>
  <si>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</si>
  <si>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</si>
  <si>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</si>
  <si>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</si>
  <si>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</si>
  <si>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</si>
  <si>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</si>
  <si>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</si>
  <si>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</si>
  <si>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</si>
  <si>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</si>
  <si>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</si>
  <si>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</si>
  <si>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</si>
  <si>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</si>
  <si>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</si>
  <si>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</si>
  <si>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</si>
  <si>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</si>
  <si>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</si>
  <si>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</si>
  <si>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</si>
  <si>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</si>
  <si>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</si>
  <si>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</si>
  <si>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</si>
  <si>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</si>
  <si>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</si>
  <si>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</si>
  <si>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</si>
  <si>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</si>
  <si>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</si>
  <si>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</si>
  <si>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</si>
  <si>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</si>
  <si>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</si>
  <si>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</si>
  <si>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</si>
  <si>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</si>
  <si>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</si>
  <si>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</si>
  <si>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</si>
  <si>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</si>
  <si>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</si>
  <si>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</si>
  <si>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</si>
  <si>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</si>
  <si>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</si>
  <si>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</si>
  <si>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</si>
  <si>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</si>
  <si>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</si>
  <si>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</si>
  <si>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</si>
  <si>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</si>
  <si>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</si>
  <si>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</si>
  <si>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</si>
  <si>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</si>
  <si>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</si>
  <si>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</si>
  <si>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</si>
  <si>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</si>
  <si>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</si>
  <si>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</si>
  <si>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</si>
  <si>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</si>
  <si>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</si>
  <si>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</si>
  <si>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</si>
  <si>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</si>
  <si>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</si>
  <si>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</si>
  <si>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</si>
  <si>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</si>
  <si>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</si>
  <si>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</si>
  <si>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</si>
  <si>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</si>
  <si>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</si>
  <si>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</si>
  <si>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</si>
  <si>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</si>
  <si>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</si>
  <si>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</si>
  <si>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</si>
  <si>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</si>
  <si>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</si>
  <si>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</si>
  <si>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</si>
  <si>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</si>
  <si>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</si>
  <si>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</si>
  <si>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</si>
  <si>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</si>
  <si>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</si>
  <si>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</si>
  <si>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</si>
  <si>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</si>
  <si>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</si>
  <si>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</si>
  <si>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</si>
  <si>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</si>
  <si>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</si>
  <si>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</si>
  <si>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</si>
  <si>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</si>
  <si>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</si>
  <si>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</si>
  <si>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</si>
  <si>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</si>
  <si>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</si>
  <si>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</si>
  <si>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</si>
  <si>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</si>
  <si>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</si>
  <si>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</si>
  <si>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</si>
  <si>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</si>
  <si>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</si>
  <si>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</si>
  <si>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</si>
  <si>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</si>
  <si>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</si>
  <si>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</si>
  <si>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</si>
  <si>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</si>
  <si>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</si>
  <si>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</si>
  <si>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</si>
  <si>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</si>
  <si>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</si>
  <si>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</si>
  <si>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</si>
  <si>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</si>
  <si>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</si>
  <si>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</si>
  <si>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</si>
  <si>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</si>
  <si>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</si>
  <si>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</si>
  <si>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</si>
  <si>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</si>
  <si>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</si>
  <si>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</si>
  <si>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</si>
  <si>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</si>
  <si>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</si>
  <si>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</si>
  <si>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</si>
  <si>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</si>
  <si>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</si>
  <si>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</si>
  <si>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</si>
  <si>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</si>
  <si>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</si>
  <si>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</si>
  <si>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</si>
  <si>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</si>
  <si>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</si>
  <si>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</si>
  <si>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</si>
  <si>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</si>
  <si>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</si>
  <si>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</si>
  <si>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</si>
  <si>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</si>
  <si>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</si>
  <si>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</si>
  <si>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</si>
  <si>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</si>
  <si>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</si>
  <si>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</si>
  <si>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</si>
  <si>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</si>
  <si>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</si>
  <si>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</si>
  <si>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</si>
  <si>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</si>
  <si>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</si>
  <si>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</si>
  <si>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</si>
  <si>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</si>
  <si>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</si>
  <si>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</si>
  <si>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</si>
  <si>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</si>
  <si>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</si>
  <si>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</si>
  <si>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</si>
  <si>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</si>
  <si>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</si>
  <si>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</si>
  <si>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</si>
  <si>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</si>
  <si>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</si>
  <si>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</si>
  <si>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</si>
  <si>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</si>
  <si>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</si>
  <si>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</si>
  <si>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</si>
  <si>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</si>
  <si>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</si>
  <si>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</si>
  <si>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</si>
  <si>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</si>
  <si>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</si>
  <si>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</si>
  <si>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</si>
  <si>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</si>
  <si>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</si>
  <si>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</si>
  <si>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</si>
  <si>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</si>
  <si>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</si>
  <si>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</si>
  <si>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</si>
  <si>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</si>
  <si>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</si>
  <si>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</si>
  <si>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</si>
  <si>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</si>
  <si>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</si>
  <si>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</si>
  <si>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</si>
  <si>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</si>
  <si>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</si>
  <si>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</si>
  <si>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</si>
  <si>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</si>
  <si>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</si>
  <si>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</si>
  <si>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</si>
  <si>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</si>
  <si>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</si>
  <si>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</si>
  <si>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</si>
  <si>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</si>
  <si>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</si>
  <si>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</si>
  <si>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</si>
  <si>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</si>
  <si>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</si>
  <si>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</si>
  <si>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</si>
  <si>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</si>
  <si>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</si>
  <si>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</si>
  <si>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</si>
  <si>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</si>
  <si>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</si>
  <si>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</si>
  <si>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</si>
  <si>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</si>
  <si>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</si>
  <si>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</si>
  <si>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</si>
  <si>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</si>
  <si>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</si>
  <si>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</si>
  <si>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</si>
  <si>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</si>
  <si>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</si>
  <si>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</si>
  <si>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</si>
  <si>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</si>
  <si>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</si>
  <si>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</si>
  <si>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</si>
  <si>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</si>
  <si>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</si>
  <si>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</si>
  <si>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</si>
  <si>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</si>
  <si>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</si>
  <si>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</si>
  <si>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</si>
  <si>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</si>
  <si>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</si>
  <si>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</si>
  <si>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</si>
  <si>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</si>
  <si>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</si>
  <si>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</si>
  <si>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</si>
  <si>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</si>
  <si>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</si>
  <si>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</si>
  <si>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</si>
  <si>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</si>
  <si>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</si>
  <si>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</si>
  <si>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</si>
  <si>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</si>
  <si>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</si>
  <si>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</si>
  <si>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</si>
  <si>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</si>
  <si>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</si>
  <si>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</si>
  <si>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</si>
  <si>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</si>
  <si>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</si>
  <si>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</si>
  <si>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</si>
  <si>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</si>
  <si>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</si>
  <si>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</si>
  <si>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</si>
  <si>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</si>
  <si>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</si>
  <si>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</si>
  <si>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</si>
  <si>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</si>
  <si>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</si>
  <si>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</si>
  <si>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</si>
  <si>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</si>
  <si>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</si>
  <si>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</si>
  <si>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</si>
  <si>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</si>
  <si>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</si>
  <si>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</si>
  <si>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</si>
  <si>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</si>
  <si>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</si>
  <si>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</si>
  <si>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</si>
  <si>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</si>
  <si>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</si>
  <si>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</si>
  <si>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</si>
  <si>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</si>
  <si>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</si>
  <si>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</si>
  <si>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</si>
  <si>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</si>
  <si>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</si>
  <si>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</si>
  <si>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</si>
  <si>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</si>
  <si>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</si>
  <si>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</si>
  <si>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</si>
  <si>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</si>
  <si>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</si>
  <si>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</si>
  <si>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</si>
  <si>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</si>
  <si>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</si>
  <si>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</si>
  <si>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</si>
  <si>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</si>
  <si>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</si>
  <si>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</si>
  <si>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</si>
  <si>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</si>
  <si>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</si>
  <si>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</si>
  <si>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</si>
  <si>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</si>
  <si>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</si>
  <si>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</si>
  <si>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</si>
  <si>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</si>
  <si>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</si>
  <si>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</si>
  <si>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</si>
  <si>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</si>
  <si>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</si>
  <si>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</si>
  <si>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</si>
  <si>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</si>
  <si>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</si>
  <si>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</si>
  <si>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</si>
  <si>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</si>
  <si>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</si>
  <si>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</si>
  <si>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</si>
  <si>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</si>
  <si>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</si>
  <si>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</si>
  <si>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</si>
  <si>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</si>
  <si>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</si>
  <si>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</si>
  <si>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</si>
  <si>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</si>
  <si>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</si>
  <si>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</si>
  <si>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</si>
  <si>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</si>
  <si>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</si>
  <si>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</si>
  <si>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</si>
  <si>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</si>
  <si>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</si>
  <si>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</si>
  <si>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</si>
  <si>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</si>
  <si>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</si>
  <si>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</si>
  <si>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</si>
  <si>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</si>
  <si>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</si>
  <si>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</si>
  <si>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</si>
  <si>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</si>
  <si>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</si>
  <si>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</si>
  <si>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</si>
  <si>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</si>
  <si>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</si>
  <si>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</si>
  <si>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</si>
  <si>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</si>
  <si>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</si>
  <si>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</si>
  <si>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</si>
  <si>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</si>
  <si>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</si>
  <si>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</si>
  <si>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</si>
  <si>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</si>
  <si>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</si>
  <si>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</si>
  <si>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</si>
  <si>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</si>
  <si>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</si>
  <si>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</si>
  <si>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</si>
  <si>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</si>
  <si>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</si>
  <si>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</si>
  <si>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</si>
  <si>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</si>
  <si>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</si>
  <si>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</si>
  <si>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</si>
  <si>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</si>
  <si>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</si>
  <si>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</si>
  <si>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</si>
  <si>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</si>
  <si>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</si>
  <si>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</si>
  <si>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</si>
  <si>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</si>
  <si>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</si>
  <si>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</si>
  <si>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</si>
  <si>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</si>
  <si>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</si>
  <si>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</si>
  <si>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</si>
  <si>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</si>
  <si>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</si>
  <si>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</si>
  <si>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</si>
  <si>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</si>
  <si>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</si>
  <si>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</si>
  <si>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</si>
  <si>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</si>
  <si>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</si>
  <si>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</si>
  <si>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</si>
  <si>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</si>
  <si>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</si>
  <si>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</si>
  <si>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</si>
  <si>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</si>
  <si>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</si>
  <si>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</si>
  <si>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</si>
  <si>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</si>
  <si>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</si>
  <si>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</si>
  <si>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</si>
  <si>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</si>
  <si>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</si>
  <si>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</si>
  <si>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</si>
  <si>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</si>
  <si>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</si>
  <si>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</si>
  <si>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</si>
  <si>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</si>
  <si>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</si>
  <si>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</si>
  <si>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</si>
  <si>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</si>
  <si>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</si>
  <si>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</si>
  <si>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</si>
  <si>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</si>
  <si>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</si>
  <si>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</si>
  <si>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</si>
  <si>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</si>
  <si>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</si>
  <si>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</si>
  <si>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</si>
  <si>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</si>
  <si>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</si>
  <si>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</si>
  <si>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</si>
  <si>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</si>
  <si>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</si>
  <si>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</si>
  <si>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</si>
  <si>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</si>
  <si>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</si>
  <si>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</si>
  <si>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</si>
  <si>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</si>
  <si>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</si>
  <si>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</si>
  <si>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</si>
  <si>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</si>
  <si>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</si>
  <si>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</si>
  <si>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</si>
  <si>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</si>
  <si>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</si>
  <si>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</si>
  <si>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</si>
  <si>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</si>
  <si>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</si>
  <si>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</si>
  <si>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</si>
  <si>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</si>
  <si>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</si>
  <si>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</si>
  <si>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</si>
  <si>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</si>
  <si>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</si>
  <si>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</si>
  <si>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</si>
  <si>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</si>
  <si>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</si>
  <si>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</si>
  <si>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</si>
  <si>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</si>
  <si>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</si>
  <si>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</si>
  <si>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</si>
  <si>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</si>
  <si>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</si>
  <si>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</si>
  <si>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</si>
  <si>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</si>
  <si>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</si>
  <si>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</si>
  <si>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</si>
  <si>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</si>
  <si>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</si>
  <si>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</si>
  <si>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</si>
  <si>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</si>
  <si>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</si>
  <si>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</si>
  <si>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</si>
  <si>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</si>
  <si>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</si>
  <si>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</si>
  <si>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</si>
  <si>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</si>
  <si>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</si>
  <si>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</si>
  <si>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</si>
  <si>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</si>
  <si>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</si>
  <si>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</si>
  <si>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</si>
  <si>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</si>
  <si>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</si>
  <si>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</si>
  <si>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</si>
  <si>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</si>
  <si>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</si>
  <si>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</si>
  <si>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</si>
  <si>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</si>
  <si>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</si>
  <si>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</si>
  <si>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</si>
  <si>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</si>
  <si>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</si>
  <si>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</si>
  <si>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</si>
  <si>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</si>
  <si>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</si>
  <si>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</si>
  <si>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</si>
  <si>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</si>
  <si>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</si>
  <si>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</si>
  <si>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</si>
  <si>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</si>
  <si>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</si>
  <si>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</si>
  <si>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</si>
  <si>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</si>
  <si>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</si>
  <si>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</si>
  <si>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</si>
  <si>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</si>
  <si>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</si>
  <si>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</si>
  <si>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</si>
  <si>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</si>
  <si>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</si>
  <si>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</si>
  <si>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</si>
  <si>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</si>
  <si>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</si>
  <si>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</si>
  <si>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</si>
  <si>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</si>
  <si>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</si>
  <si>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</si>
  <si>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</si>
  <si>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</si>
  <si>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</si>
  <si>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</si>
  <si>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</si>
  <si>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</si>
  <si>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</si>
  <si>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</si>
  <si>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</si>
  <si>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</si>
  <si>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</si>
  <si>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</si>
  <si>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</si>
  <si>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</si>
  <si>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</si>
  <si>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</si>
  <si>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</si>
  <si>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</si>
  <si>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</si>
  <si>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</si>
  <si>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</si>
  <si>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</si>
  <si>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</si>
  <si>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</si>
  <si>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</si>
  <si>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</si>
  <si>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</si>
  <si>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</si>
  <si>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</si>
  <si>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</si>
  <si>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</si>
  <si>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</si>
  <si>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</si>
  <si>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</si>
  <si>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</si>
  <si>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</si>
  <si>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</si>
  <si>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</si>
  <si>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</si>
  <si>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</si>
  <si>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</si>
  <si>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</si>
  <si>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</si>
  <si>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</si>
  <si>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</si>
  <si>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</si>
  <si>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</si>
  <si>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</si>
  <si>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</si>
  <si>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</si>
  <si>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</si>
  <si>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</si>
  <si>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</si>
  <si>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</si>
  <si>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</si>
  <si>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</si>
  <si>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</si>
  <si>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</si>
  <si>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</si>
  <si>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</si>
  <si>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</si>
  <si>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</si>
  <si>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</si>
  <si>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</si>
  <si>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</si>
  <si>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</si>
  <si>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</si>
  <si>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</si>
  <si>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</si>
  <si>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</si>
  <si>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</si>
  <si>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</si>
  <si>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</si>
  <si>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</si>
  <si>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</si>
  <si>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</si>
  <si>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</si>
  <si>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</si>
  <si>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</si>
  <si>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</si>
  <si>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</si>
  <si>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</si>
  <si>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</si>
  <si>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</si>
  <si>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</si>
  <si>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</si>
  <si>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</si>
  <si>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</si>
  <si>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</si>
  <si>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</si>
  <si>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</si>
  <si>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</si>
  <si>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</si>
  <si>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</si>
  <si>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</si>
  <si>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</si>
  <si>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</si>
  <si>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</si>
  <si>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</si>
  <si>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</si>
  <si>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</si>
  <si>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</si>
  <si>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</si>
  <si>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</si>
  <si>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</si>
  <si>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</si>
  <si>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</si>
  <si>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</si>
  <si>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</si>
  <si>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</si>
  <si>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</si>
  <si>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</si>
  <si>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</si>
  <si>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</si>
  <si>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</si>
  <si>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</si>
  <si>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</si>
  <si>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</si>
  <si>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</si>
  <si>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</si>
  <si>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</si>
  <si>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</si>
  <si>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</si>
  <si>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</si>
  <si>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</si>
  <si>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</si>
  <si>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</si>
  <si>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</si>
  <si>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</si>
  <si>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</si>
  <si>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</si>
  <si>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</si>
  <si>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</si>
  <si>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</si>
  <si>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</si>
  <si>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</si>
  <si>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</si>
  <si>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</si>
  <si>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</si>
  <si>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</si>
  <si>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</si>
  <si>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</si>
  <si>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</si>
  <si>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</si>
  <si>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</si>
  <si>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</si>
  <si>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</si>
  <si>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</si>
  <si>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</si>
  <si>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</si>
  <si>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</si>
  <si>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</si>
  <si>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</si>
  <si>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</si>
  <si>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</si>
  <si>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</si>
  <si>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</si>
  <si>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</si>
  <si>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</si>
  <si>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</si>
  <si>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</si>
  <si>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</si>
  <si>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</si>
  <si>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</si>
  <si>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</si>
  <si>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</si>
  <si>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</si>
  <si>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</si>
  <si>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</si>
  <si>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</si>
  <si>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</si>
  <si>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</si>
  <si>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</si>
  <si>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</si>
  <si>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</si>
  <si>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</si>
  <si>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</si>
  <si>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</si>
  <si>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</si>
  <si>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</si>
  <si>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</si>
  <si>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</si>
  <si>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</si>
  <si>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</si>
  <si>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</si>
  <si>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</si>
  <si>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</si>
  <si>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</si>
  <si>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</si>
  <si>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</si>
  <si>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</si>
  <si>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</si>
  <si>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</si>
  <si>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</si>
  <si>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</si>
  <si>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</si>
  <si>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</si>
  <si>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</si>
  <si>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</si>
  <si>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</si>
  <si>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</si>
  <si>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</si>
  <si>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</si>
  <si>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</si>
  <si>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</si>
  <si>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</si>
  <si>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</si>
  <si>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</si>
  <si>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</si>
  <si>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</si>
  <si>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</si>
  <si>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</si>
  <si>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</si>
  <si>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</si>
  <si>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</si>
  <si>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</si>
  <si>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</si>
  <si>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</si>
  <si>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</si>
  <si>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</si>
  <si>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</si>
  <si>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</si>
  <si>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</si>
  <si>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</si>
  <si>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</si>
  <si>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</si>
  <si>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</si>
  <si>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</si>
  <si>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</si>
  <si>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</si>
  <si>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</si>
  <si>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</si>
  <si>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</si>
  <si>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</si>
  <si>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</si>
  <si>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</si>
  <si>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</si>
  <si>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</si>
  <si>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</si>
  <si>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</si>
  <si>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</si>
  <si>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</si>
  <si>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</si>
  <si>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</si>
  <si>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</si>
  <si>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</si>
  <si>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</si>
  <si>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</si>
  <si>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</si>
  <si>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</si>
  <si>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</si>
  <si>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</si>
  <si>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</si>
  <si>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</si>
  <si>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</si>
  <si>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</si>
  <si>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</si>
  <si>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</si>
  <si>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</si>
  <si>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</si>
  <si>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</si>
  <si>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</si>
  <si>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</si>
  <si>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</si>
  <si>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</si>
  <si>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</si>
  <si>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</si>
  <si>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</si>
  <si>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</si>
  <si>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</si>
  <si>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</si>
  <si>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</si>
  <si>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</si>
  <si>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</si>
  <si>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</si>
  <si>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</si>
  <si>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</si>
  <si>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</si>
  <si>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</si>
  <si>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</si>
  <si>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</si>
  <si>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</si>
  <si>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</si>
  <si>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</si>
  <si>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</si>
  <si>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</si>
  <si>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</si>
  <si>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</si>
  <si>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</si>
  <si>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</si>
  <si>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</si>
  <si>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</si>
  <si>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</si>
  <si>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</si>
  <si>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</si>
  <si>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</si>
  <si>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</si>
  <si>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</si>
  <si>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</si>
  <si>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</si>
  <si>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</si>
  <si>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</si>
  <si>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</si>
  <si>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</si>
  <si>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</si>
  <si>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</si>
  <si>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</si>
  <si>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</si>
  <si>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</si>
  <si>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</si>
  <si>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</si>
  <si>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</si>
  <si>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</si>
  <si>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</si>
  <si>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</si>
  <si>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</si>
  <si>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</si>
  <si>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</si>
  <si>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</si>
  <si>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</si>
  <si>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</si>
  <si>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</si>
  <si>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</si>
  <si>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</si>
  <si>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</si>
  <si>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</si>
  <si>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</si>
  <si>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</si>
  <si>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</si>
  <si>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</si>
  <si>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</si>
  <si>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</si>
  <si>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</si>
  <si>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</si>
  <si>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</si>
  <si>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</si>
  <si>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</si>
  <si>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</si>
  <si>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</si>
  <si>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</si>
  <si>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</si>
  <si>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</si>
  <si>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</si>
  <si>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</si>
  <si>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</si>
  <si>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</si>
  <si>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</si>
  <si>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</si>
  <si>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</si>
  <si>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</si>
  <si>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</si>
  <si>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</si>
  <si>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</si>
  <si>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</si>
  <si>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</si>
  <si>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</si>
  <si>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</si>
  <si>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</si>
  <si>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</si>
  <si>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</si>
  <si>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</si>
  <si>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</si>
  <si>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</si>
  <si>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</si>
  <si>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</si>
  <si>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</si>
  <si>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</si>
  <si>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</si>
  <si>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</si>
  <si>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</si>
  <si>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</si>
  <si>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</si>
  <si>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</si>
  <si>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</si>
  <si>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</si>
  <si>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</si>
  <si>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</si>
  <si>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</si>
  <si>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</si>
  <si>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</si>
  <si>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</si>
  <si>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</si>
  <si>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</si>
  <si>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</si>
  <si>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</si>
  <si>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</si>
  <si>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</si>
  <si>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</si>
  <si>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</si>
  <si>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</si>
  <si>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</si>
  <si>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</si>
  <si>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</si>
  <si>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</si>
  <si>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</si>
  <si>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</si>
  <si>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</si>
  <si>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</si>
  <si>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</si>
  <si>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</si>
  <si>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</si>
  <si>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</si>
  <si>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</si>
  <si>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</si>
  <si>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</si>
  <si>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</si>
  <si>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</si>
  <si>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</si>
  <si>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</si>
  <si>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</si>
  <si>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</si>
  <si>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</si>
  <si>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</si>
  <si>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</si>
  <si>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</si>
  <si>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</si>
  <si>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</si>
  <si>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</si>
  <si>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</si>
  <si>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</si>
  <si>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</si>
  <si>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</si>
  <si>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</si>
  <si>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</si>
  <si>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</si>
  <si>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</si>
  <si>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</si>
  <si>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</si>
  <si>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</si>
  <si>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</si>
  <si>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</si>
  <si>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</si>
  <si>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</si>
  <si>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</si>
  <si>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</si>
  <si>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</si>
  <si>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</si>
  <si>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</si>
  <si>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</si>
  <si>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</si>
  <si>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</si>
  <si>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</si>
  <si>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</si>
  <si>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</si>
  <si>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</si>
  <si>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</si>
  <si>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</si>
  <si>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</si>
  <si>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</si>
  <si>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</si>
  <si>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</si>
  <si>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</si>
  <si>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</si>
  <si>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</si>
  <si>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</si>
  <si>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</si>
  <si>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</si>
  <si>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</si>
  <si>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</si>
  <si>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</si>
  <si>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</si>
  <si>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</si>
  <si>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</si>
  <si>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</si>
  <si>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</si>
  <si>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</si>
  <si>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</si>
  <si>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</si>
  <si>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</si>
  <si>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</si>
  <si>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</si>
  <si>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</si>
  <si>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</si>
  <si>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</si>
  <si>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</si>
  <si>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</si>
  <si>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</si>
  <si>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</si>
  <si>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</si>
  <si>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</si>
  <si>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</si>
  <si>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</si>
  <si>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</si>
  <si>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</si>
  <si>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</si>
  <si>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</si>
  <si>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</si>
  <si>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</si>
  <si>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</si>
  <si>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</si>
  <si>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</si>
  <si>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</si>
  <si>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</si>
  <si>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</si>
  <si>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</si>
  <si>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</si>
  <si>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</si>
  <si>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</si>
  <si>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</si>
  <si>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</si>
  <si>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</si>
  <si>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</si>
  <si>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</si>
  <si>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</si>
  <si>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</si>
  <si>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</si>
  <si>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</si>
  <si>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</si>
  <si>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</si>
  <si>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</si>
  <si>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</si>
  <si>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</si>
  <si>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</si>
  <si>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</si>
  <si>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</si>
  <si>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</si>
  <si>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</si>
  <si>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</si>
  <si>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</si>
  <si>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</si>
  <si>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</si>
  <si>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</si>
  <si>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</si>
  <si>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</si>
  <si>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</si>
  <si>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</si>
  <si>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</si>
  <si>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</si>
  <si>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</si>
  <si>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</si>
  <si>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</si>
  <si>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</si>
  <si>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</si>
  <si>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</si>
  <si>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</si>
  <si>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</si>
  <si>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</si>
  <si>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</si>
  <si>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</si>
  <si>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</si>
  <si>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</si>
  <si>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</si>
  <si>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</si>
  <si>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</si>
  <si>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</si>
  <si>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</si>
  <si>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</si>
  <si>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</si>
  <si>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</si>
  <si>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</si>
  <si>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</si>
  <si>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</si>
  <si>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</si>
  <si>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</si>
  <si>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</si>
  <si>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</si>
  <si>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</si>
  <si>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</si>
  <si>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</si>
  <si>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</si>
  <si>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</si>
  <si>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</si>
  <si>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</si>
  <si>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</si>
  <si>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</si>
  <si>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</si>
  <si>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</si>
  <si>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</si>
  <si>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</si>
  <si>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</si>
  <si>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</si>
  <si>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</si>
  <si>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</si>
  <si>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</si>
  <si>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</si>
  <si>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</si>
  <si>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</si>
  <si>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</si>
  <si>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</si>
  <si>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</si>
  <si>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</si>
  <si>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</si>
  <si>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</si>
  <si>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</si>
  <si>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</si>
  <si>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</si>
  <si>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</si>
  <si>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</si>
  <si>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</si>
  <si>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</si>
  <si>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</si>
  <si>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</si>
  <si>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</si>
  <si>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</si>
  <si>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</si>
  <si>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</si>
  <si>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</si>
  <si>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</si>
  <si>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</si>
  <si>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</si>
  <si>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</si>
  <si>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</si>
  <si>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</si>
  <si>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</si>
  <si>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</si>
  <si>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</si>
  <si>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</si>
  <si>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</si>
  <si>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</si>
  <si>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</si>
  <si>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</si>
  <si>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</si>
  <si>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</si>
  <si>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</si>
  <si>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</si>
  <si>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</si>
  <si>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</si>
  <si>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</si>
  <si>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</si>
  <si>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</si>
  <si>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</si>
  <si>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</si>
  <si>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</si>
  <si>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</si>
  <si>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</si>
  <si>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</si>
  <si>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</si>
  <si>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</si>
  <si>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</si>
  <si>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</si>
  <si>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</si>
  <si>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</si>
  <si>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</si>
  <si>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</si>
  <si>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</si>
  <si>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</si>
  <si>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</si>
  <si>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</si>
  <si>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</si>
  <si>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</si>
  <si>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</si>
  <si>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</si>
  <si>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</si>
  <si>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</si>
  <si>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</si>
  <si>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</si>
  <si>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</si>
  <si>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</si>
  <si>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</si>
  <si>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</si>
  <si>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</si>
  <si>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</si>
  <si>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</si>
  <si>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</si>
  <si>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</si>
  <si>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</si>
  <si>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</si>
  <si>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</si>
  <si>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</si>
  <si>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</si>
  <si>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</si>
  <si>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</si>
  <si>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</si>
  <si>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</si>
  <si>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</si>
  <si>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</si>
  <si>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</si>
  <si>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</si>
  <si>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</si>
  <si>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</si>
  <si>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</si>
  <si>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</si>
  <si>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</si>
  <si>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</si>
  <si>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</si>
  <si>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</si>
  <si>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</si>
  <si>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</si>
  <si>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</si>
  <si>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</si>
  <si>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</si>
  <si>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</si>
  <si>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</si>
  <si>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</si>
  <si>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</si>
  <si>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</si>
  <si>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</si>
  <si>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</si>
  <si>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</si>
  <si>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</si>
  <si>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</si>
  <si>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</si>
  <si>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</si>
  <si>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</si>
  <si>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</si>
  <si>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</si>
  <si>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</si>
  <si>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</si>
  <si>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</si>
  <si>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</si>
  <si>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</si>
  <si>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</si>
  <si>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</si>
  <si>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</si>
  <si>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</si>
  <si>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</si>
  <si>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</si>
  <si>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</si>
  <si>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</si>
  <si>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</si>
  <si>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</si>
  <si>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</si>
  <si>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</si>
  <si>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</si>
  <si>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</si>
  <si>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</si>
  <si>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</si>
  <si>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</si>
  <si>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</si>
  <si>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</si>
  <si>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</si>
  <si>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</si>
  <si>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</si>
  <si>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</si>
  <si>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</si>
  <si>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</si>
  <si>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</si>
  <si>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</si>
  <si>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</si>
  <si>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</si>
  <si>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</si>
  <si>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</si>
  <si>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</si>
  <si>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</si>
  <si>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</si>
  <si>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</si>
  <si>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</si>
  <si>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</si>
  <si>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</si>
  <si>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</si>
  <si>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</si>
  <si>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</si>
  <si>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</si>
  <si>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</si>
  <si>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</si>
  <si>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</si>
  <si>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</si>
  <si>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</si>
  <si>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</si>
  <si>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</si>
  <si>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</si>
  <si>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</si>
  <si>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</si>
  <si>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</si>
  <si>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</si>
  <si>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</si>
  <si>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</si>
  <si>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</si>
  <si>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</si>
  <si>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</si>
  <si>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</si>
  <si>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</si>
  <si>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</si>
  <si>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</si>
  <si>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</si>
  <si>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</si>
  <si>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</si>
  <si>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</si>
  <si>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</si>
  <si>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</si>
  <si>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</si>
  <si>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</si>
  <si>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</si>
  <si>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</si>
  <si>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</si>
  <si>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</si>
  <si>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</si>
  <si>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</si>
  <si>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</si>
  <si>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</si>
  <si>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</si>
  <si>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</si>
  <si>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</si>
  <si>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</si>
  <si>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</si>
  <si>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</si>
  <si>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</si>
  <si>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</si>
  <si>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</si>
  <si>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</si>
  <si>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</si>
  <si>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</si>
  <si>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</si>
  <si>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</si>
  <si>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</si>
  <si>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</si>
  <si>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</si>
  <si>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</si>
  <si>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</si>
  <si>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</si>
  <si>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</si>
  <si>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</si>
  <si>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</si>
  <si>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</si>
  <si>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</si>
  <si>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</si>
  <si>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</si>
  <si>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</si>
  <si>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</si>
  <si>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</si>
  <si>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</si>
  <si>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</si>
  <si>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</si>
  <si>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</si>
  <si>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</si>
  <si>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</si>
  <si>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</si>
  <si>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</si>
  <si>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</si>
  <si>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</si>
  <si>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</si>
  <si>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</si>
  <si>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</si>
  <si>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</si>
  <si>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</si>
  <si>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</si>
  <si>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</si>
  <si>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</si>
  <si>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</si>
  <si>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</si>
  <si>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</si>
  <si>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</si>
  <si>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</si>
  <si>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</si>
  <si>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</si>
  <si>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</si>
  <si>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</si>
  <si>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</si>
  <si>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</si>
  <si>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</si>
  <si>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</si>
  <si>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</si>
  <si>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</si>
  <si>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</si>
  <si>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</si>
  <si>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</si>
  <si>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</si>
  <si>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</si>
  <si>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</si>
  <si>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</si>
  <si>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</si>
  <si>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</si>
  <si>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</si>
  <si>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</si>
  <si>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</si>
  <si>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</si>
  <si>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</si>
  <si>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</si>
  <si>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</si>
  <si>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</si>
  <si>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</si>
  <si>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</si>
  <si>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</si>
  <si>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</si>
  <si>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</si>
  <si>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</si>
  <si>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</si>
  <si>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</si>
  <si>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</si>
  <si>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</si>
  <si>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</si>
  <si>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</si>
  <si>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</si>
  <si>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</si>
  <si>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</si>
  <si>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</si>
  <si>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</si>
  <si>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</si>
  <si>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</si>
  <si>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</si>
  <si>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</si>
  <si>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</si>
  <si>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</si>
  <si>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</si>
  <si>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</si>
  <si>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</si>
  <si>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</si>
  <si>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</si>
  <si>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</si>
  <si>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</si>
  <si>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</si>
  <si>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</si>
  <si>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</si>
  <si>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</si>
  <si>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</si>
  <si>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</si>
  <si>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</si>
  <si>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</si>
  <si>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</si>
  <si>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</si>
  <si>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</si>
  <si>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</si>
  <si>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</si>
  <si>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</si>
  <si>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</si>
  <si>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</si>
  <si>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</si>
  <si>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</si>
  <si>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</si>
  <si>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</si>
  <si>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</si>
  <si>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</si>
  <si>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</si>
  <si>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</si>
  <si>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</si>
  <si>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</si>
  <si>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</si>
  <si>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</si>
  <si>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</si>
  <si>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</si>
  <si>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</si>
  <si>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</si>
  <si>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</si>
  <si>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</si>
  <si>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</si>
  <si>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</si>
  <si>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</si>
  <si>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</si>
  <si>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</si>
  <si>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</si>
  <si>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</si>
  <si>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</si>
  <si>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</si>
  <si>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</si>
  <si>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</si>
  <si>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</si>
  <si>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</si>
  <si>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</si>
  <si>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</si>
  <si>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</si>
  <si>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</si>
  <si>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</si>
  <si>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</si>
  <si>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</si>
  <si>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</si>
  <si>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</si>
  <si>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</si>
  <si>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</si>
  <si>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</si>
  <si>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</si>
  <si>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</si>
  <si>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</si>
  <si>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</si>
  <si>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</si>
  <si>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</si>
  <si>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</si>
  <si>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</si>
  <si>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</si>
  <si>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</si>
  <si>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</si>
  <si>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</si>
  <si>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</si>
  <si>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</si>
  <si>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</si>
  <si>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</si>
  <si>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</si>
  <si>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</si>
  <si>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</si>
  <si>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</si>
  <si>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</si>
  <si>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</si>
  <si>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</si>
  <si>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</si>
  <si>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</si>
  <si>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</si>
  <si>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</si>
  <si>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</si>
  <si>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</si>
  <si>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</si>
  <si>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</si>
  <si>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</si>
  <si>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</si>
  <si>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</si>
  <si>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</si>
  <si>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</si>
  <si>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</si>
  <si>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</si>
  <si>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</si>
  <si>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</si>
  <si>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</si>
  <si>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</si>
  <si>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</si>
  <si>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</si>
  <si>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</si>
  <si>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</si>
  <si>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</si>
  <si>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</si>
  <si>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</si>
  <si>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</si>
  <si>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</si>
  <si>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</si>
  <si>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</si>
  <si>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</si>
  <si>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</si>
  <si>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</si>
  <si>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</si>
  <si>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</si>
  <si>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</si>
  <si>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</si>
  <si>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</si>
  <si>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</si>
  <si>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</si>
  <si>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</si>
  <si>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</si>
  <si>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</si>
  <si>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</si>
  <si>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</si>
  <si>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</si>
  <si>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</si>
  <si>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</si>
  <si>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</si>
  <si>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</si>
  <si>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</si>
  <si>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</si>
  <si>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</si>
  <si>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</si>
  <si>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</si>
  <si>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</si>
  <si>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</si>
  <si>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</si>
  <si>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</si>
  <si>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</si>
  <si>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</si>
  <si>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</si>
  <si>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</si>
  <si>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</si>
  <si>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</si>
  <si>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</si>
  <si>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</si>
  <si>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</si>
  <si>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</si>
  <si>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</si>
  <si>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</si>
  <si>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</si>
  <si>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</si>
  <si>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</si>
  <si>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</si>
  <si>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</si>
  <si>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</si>
  <si>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</si>
  <si>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</si>
  <si>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</si>
  <si>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</si>
  <si>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</si>
  <si>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</si>
  <si>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</si>
  <si>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</si>
  <si>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</si>
  <si>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</si>
  <si>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</si>
  <si>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</si>
  <si>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</si>
  <si>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</si>
  <si>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</si>
  <si>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</si>
  <si>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</si>
  <si>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</si>
  <si>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</si>
  <si>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</si>
  <si>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</si>
  <si>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</si>
  <si>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</si>
  <si>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</si>
  <si>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</si>
  <si>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</si>
  <si>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</si>
  <si>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</si>
  <si>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</si>
  <si>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</si>
  <si>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</si>
  <si>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</si>
  <si>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</si>
  <si>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</si>
  <si>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</si>
  <si>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</si>
  <si>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</si>
  <si>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</si>
  <si>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</si>
  <si>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</si>
  <si>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</si>
  <si>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</si>
  <si>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</si>
  <si>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</si>
  <si>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</si>
  <si>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</si>
  <si>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</si>
  <si>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</si>
  <si>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</si>
  <si>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</si>
  <si>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</si>
  <si>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</si>
  <si>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</si>
  <si>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</si>
  <si>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</si>
  <si>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</si>
  <si>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</si>
  <si>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</si>
  <si>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</si>
  <si>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</si>
  <si>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</si>
  <si>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</si>
  <si>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</si>
  <si>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</si>
  <si>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</si>
  <si>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</si>
  <si>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</si>
  <si>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</si>
  <si>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</si>
  <si>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</si>
  <si>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</si>
  <si>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</si>
  <si>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</si>
  <si>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</si>
  <si>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</si>
  <si>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</si>
  <si>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</si>
  <si>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</si>
  <si>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</si>
  <si>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</si>
  <si>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</si>
  <si>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</si>
  <si>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</si>
  <si>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</si>
  <si>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</si>
  <si>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</si>
  <si>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</si>
  <si>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</si>
  <si>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</si>
  <si>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</si>
  <si>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</si>
  <si>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</si>
  <si>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</si>
  <si>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</si>
  <si>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</si>
  <si>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</si>
  <si>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</si>
  <si>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</si>
  <si>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</si>
  <si>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</si>
  <si>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</si>
  <si>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</si>
  <si>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</si>
  <si>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</si>
  <si>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</si>
  <si>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</si>
  <si>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</si>
  <si>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</si>
  <si>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</si>
  <si>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</si>
  <si>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</si>
  <si>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</si>
  <si>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</si>
  <si>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</si>
  <si>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</si>
  <si>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</si>
  <si>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</si>
  <si>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</si>
  <si>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</si>
  <si>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</si>
  <si>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</si>
  <si>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</si>
  <si>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</si>
  <si>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</si>
  <si>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</si>
  <si>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</si>
  <si>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</si>
  <si>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</si>
  <si>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</si>
  <si>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</si>
  <si>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</si>
  <si>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</si>
  <si>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</si>
  <si>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</si>
  <si>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</si>
  <si>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</si>
  <si>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</si>
  <si>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</si>
  <si>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</si>
  <si>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</si>
  <si>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</si>
  <si>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</si>
  <si>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</si>
  <si>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</si>
  <si>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</si>
  <si>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</si>
  <si>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</si>
  <si>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</si>
  <si>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</si>
  <si>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</si>
  <si>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</si>
  <si>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</si>
  <si>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</si>
  <si>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</si>
  <si>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</si>
  <si>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</si>
  <si>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</si>
  <si>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</si>
  <si>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</si>
  <si>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</si>
  <si>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</si>
  <si>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</si>
  <si>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</si>
  <si>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</si>
  <si>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</si>
  <si>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</si>
  <si>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</si>
  <si>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</si>
  <si>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</si>
  <si>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</si>
  <si>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</si>
  <si>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</si>
  <si>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</si>
  <si>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</si>
  <si>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</si>
  <si>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</si>
  <si>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</si>
  <si>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</si>
  <si>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</si>
  <si>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</si>
  <si>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</si>
  <si>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</si>
  <si>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</si>
  <si>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</si>
  <si>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</si>
  <si>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</si>
  <si>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</si>
  <si>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</si>
  <si>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</si>
  <si>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</si>
  <si>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</si>
  <si>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</si>
  <si>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</si>
  <si>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</si>
  <si>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</si>
  <si>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</si>
  <si>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</si>
  <si>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</si>
  <si>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</si>
  <si>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</si>
  <si>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</si>
  <si>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</si>
  <si>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</si>
  <si>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</si>
  <si>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</si>
  <si>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</si>
  <si>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</si>
  <si>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</si>
  <si>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</si>
  <si>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</si>
  <si>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</si>
  <si>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</si>
  <si>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</si>
  <si>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</si>
  <si>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</si>
  <si>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</si>
  <si>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</si>
  <si>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</si>
  <si>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</si>
  <si>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</si>
  <si>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</si>
  <si>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</si>
  <si>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</si>
  <si>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</si>
  <si>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</si>
  <si>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</si>
  <si>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</si>
  <si>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</si>
  <si>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</si>
  <si>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</si>
  <si>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</si>
  <si>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</si>
  <si>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</si>
  <si>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</si>
  <si>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</si>
  <si>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</si>
  <si>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</si>
  <si>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</si>
  <si>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</si>
  <si>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</si>
  <si>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</si>
  <si>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</si>
  <si>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</si>
  <si>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</si>
  <si>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</si>
  <si>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</si>
  <si>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</si>
  <si>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</si>
  <si>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</si>
  <si>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</si>
  <si>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</si>
  <si>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</si>
  <si>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</si>
  <si>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</si>
  <si>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</si>
  <si>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</si>
  <si>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</si>
  <si>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</si>
  <si>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</si>
  <si>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</si>
  <si>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</si>
  <si>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</si>
  <si>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</si>
  <si>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</si>
  <si>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</si>
  <si>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</si>
  <si>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</si>
  <si>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</si>
  <si>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</si>
  <si>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</si>
  <si>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</si>
  <si>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</si>
  <si>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</si>
  <si>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</si>
  <si>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</si>
  <si>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</si>
  <si>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</si>
  <si>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</si>
  <si>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</si>
  <si>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</si>
  <si>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</si>
  <si>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</si>
  <si>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</si>
  <si>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</si>
  <si>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</si>
  <si>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</si>
  <si>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</si>
  <si>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</si>
  <si>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</si>
  <si>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</si>
  <si>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</si>
  <si>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</si>
  <si>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</si>
  <si>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</si>
  <si>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</si>
  <si>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</si>
  <si>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</si>
  <si>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</si>
  <si>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</si>
  <si>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</si>
  <si>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</si>
  <si>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</si>
  <si>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</si>
  <si>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</si>
  <si>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</si>
  <si>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</si>
  <si>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</si>
  <si>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</si>
  <si>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</si>
  <si>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</si>
  <si>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</si>
  <si>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</si>
  <si>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</si>
  <si>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</si>
  <si>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</si>
  <si>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</si>
  <si>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</si>
  <si>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</si>
  <si>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</si>
  <si>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</si>
  <si>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</si>
  <si>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</si>
  <si>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</si>
  <si>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</si>
  <si>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</si>
  <si>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</si>
  <si>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</si>
  <si>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</si>
  <si>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</si>
  <si>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</si>
  <si>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</si>
  <si>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</si>
  <si>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</si>
  <si>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</si>
  <si>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</si>
  <si>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</si>
  <si>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</si>
  <si>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</si>
  <si>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</si>
  <si>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</si>
  <si>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</si>
  <si>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</si>
  <si>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</si>
  <si>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</si>
  <si>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</si>
  <si>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</si>
  <si>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</si>
  <si>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</si>
  <si>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</si>
  <si>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</si>
  <si>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</si>
  <si>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</si>
  <si>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</si>
  <si>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</si>
  <si>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</si>
  <si>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</si>
  <si>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</si>
  <si>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</si>
  <si>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</si>
  <si>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</si>
  <si>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</si>
  <si>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</si>
  <si>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</si>
  <si>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</si>
  <si>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</si>
  <si>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</si>
  <si>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</si>
  <si>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</si>
  <si>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</si>
  <si>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</si>
  <si>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</si>
  <si>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</si>
  <si>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</si>
  <si>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</si>
  <si>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</si>
  <si>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</si>
  <si>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</si>
  <si>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</si>
  <si>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</si>
  <si>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</si>
  <si>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</si>
  <si>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</si>
  <si>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</si>
  <si>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</si>
  <si>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</si>
  <si>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</si>
  <si>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</si>
  <si>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</si>
  <si>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</si>
  <si>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</si>
  <si>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</si>
  <si>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</si>
  <si>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</si>
  <si>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</si>
  <si>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</si>
  <si>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</si>
  <si>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</si>
  <si>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</si>
  <si>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</si>
  <si>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</si>
  <si>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</si>
  <si>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</si>
  <si>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</si>
  <si>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</si>
  <si>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</si>
  <si>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</si>
  <si>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</si>
  <si>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</si>
  <si>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</si>
  <si>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</si>
  <si>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</si>
  <si>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</si>
  <si>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</si>
  <si>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</si>
  <si>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</si>
  <si>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</si>
  <si>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</si>
  <si>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</si>
  <si>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</si>
  <si>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</si>
  <si>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</si>
  <si>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</si>
  <si>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</si>
  <si>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</si>
  <si>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</si>
  <si>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</si>
  <si>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</si>
  <si>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</si>
  <si>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</si>
  <si>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</si>
  <si>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</si>
  <si>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</si>
  <si>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</si>
  <si>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</si>
  <si>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</si>
  <si>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</si>
  <si>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</si>
  <si>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</si>
  <si>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</si>
  <si>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</si>
  <si>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</si>
  <si>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</si>
  <si>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</si>
  <si>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</si>
  <si>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</si>
  <si>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</si>
  <si>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</si>
  <si>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</si>
  <si>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</si>
  <si>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</si>
  <si>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</si>
  <si>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</si>
  <si>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</si>
  <si>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</si>
  <si>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</si>
  <si>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</si>
  <si>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</si>
  <si>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</si>
  <si>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</si>
  <si>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</si>
  <si>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</si>
  <si>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</si>
  <si>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</si>
  <si>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</si>
  <si>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</si>
  <si>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</si>
  <si>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</si>
  <si>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</si>
  <si>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</si>
  <si>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</si>
  <si>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</si>
  <si>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</si>
  <si>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</si>
  <si>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</si>
  <si>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</si>
  <si>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</si>
  <si>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</si>
  <si>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</si>
  <si>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</si>
  <si>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</si>
  <si>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</si>
  <si>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</si>
  <si>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</si>
  <si>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</si>
  <si>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</si>
  <si>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</si>
  <si>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</si>
  <si>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</si>
  <si>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</si>
  <si>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</si>
  <si>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</si>
  <si>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</si>
  <si>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</si>
  <si>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</si>
  <si>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</si>
  <si>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</si>
  <si>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</si>
  <si>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</si>
  <si>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</si>
  <si>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</si>
  <si>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</si>
  <si>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</si>
  <si>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</si>
  <si>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</si>
  <si>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</si>
  <si>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</si>
  <si>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</si>
  <si>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</si>
  <si>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</si>
  <si>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</si>
  <si>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</si>
  <si>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</si>
  <si>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</si>
  <si>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</si>
  <si>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</si>
  <si>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</si>
  <si>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</si>
  <si>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</si>
  <si>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</si>
  <si>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</si>
  <si>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</si>
  <si>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</si>
  <si>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</si>
  <si>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</si>
  <si>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</si>
  <si>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</si>
  <si>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</si>
  <si>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</si>
  <si>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</si>
  <si>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</si>
  <si>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</si>
  <si>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</si>
  <si>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</si>
  <si>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</si>
  <si>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</si>
  <si>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</si>
  <si>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</si>
  <si>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</si>
  <si>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</si>
  <si>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</si>
  <si>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</si>
  <si>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</si>
  <si>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</si>
  <si>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</si>
  <si>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</si>
  <si>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</si>
  <si>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</si>
  <si>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</si>
  <si>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</si>
  <si>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</si>
  <si>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</si>
  <si>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</si>
  <si>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</si>
  <si>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</si>
  <si>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</si>
  <si>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</si>
  <si>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</si>
  <si>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</si>
  <si>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</si>
  <si>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</si>
  <si>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</si>
  <si>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</si>
  <si>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</si>
  <si>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</si>
  <si>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</si>
  <si>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</si>
  <si>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</si>
  <si>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</si>
  <si>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</si>
  <si>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</si>
  <si>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</si>
  <si>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</si>
  <si>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</si>
  <si>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</si>
  <si>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</si>
  <si>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</si>
  <si>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</si>
  <si>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</si>
  <si>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</si>
  <si>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</si>
  <si>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</si>
  <si>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</si>
  <si>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</si>
  <si>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</si>
  <si>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</si>
  <si>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</si>
  <si>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</si>
  <si>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</si>
  <si>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</si>
  <si>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</si>
  <si>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</si>
  <si>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</si>
  <si>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</si>
  <si>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</si>
  <si>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</si>
  <si>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</si>
  <si>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</si>
  <si>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</si>
  <si>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</si>
  <si>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</si>
  <si>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</si>
  <si>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</si>
  <si>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</si>
  <si>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</si>
  <si>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</si>
  <si>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</si>
  <si>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</si>
  <si>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</si>
  <si>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</si>
  <si>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</si>
  <si>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</si>
  <si>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</si>
  <si>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</si>
  <si>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</si>
  <si>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</si>
  <si>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</si>
  <si>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</si>
  <si>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</si>
  <si>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</si>
  <si>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</si>
  <si>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</si>
  <si>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</si>
  <si>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</si>
  <si>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</si>
  <si>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</si>
  <si>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</si>
  <si>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</si>
  <si>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</si>
  <si>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</si>
  <si>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</si>
  <si>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</si>
  <si>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</si>
  <si>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</si>
  <si>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</si>
  <si>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</si>
  <si>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</si>
  <si>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</si>
  <si>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</si>
  <si>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</si>
  <si>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</si>
  <si>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</si>
  <si>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</si>
  <si>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</si>
  <si>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</si>
  <si>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</si>
  <si>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</si>
  <si>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</si>
  <si>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</si>
  <si>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</si>
  <si>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</si>
  <si>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</si>
  <si>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</si>
  <si>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</si>
  <si>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</si>
  <si>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</si>
  <si>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</si>
  <si>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</si>
  <si>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</si>
  <si>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</si>
  <si>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</si>
  <si>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</si>
  <si>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</si>
  <si>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</si>
  <si>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</si>
  <si>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</si>
  <si>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</si>
  <si>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</si>
  <si>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</si>
  <si>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</si>
  <si>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</si>
  <si>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</si>
  <si>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</si>
  <si>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</si>
  <si>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</si>
  <si>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</si>
  <si>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</si>
  <si>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</si>
  <si>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</si>
  <si>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</si>
  <si>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</si>
  <si>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</si>
  <si>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</si>
  <si>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</si>
  <si>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</si>
  <si>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</si>
  <si>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</si>
  <si>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</si>
  <si>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</si>
  <si>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</si>
  <si>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</si>
  <si>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</si>
  <si>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</si>
  <si>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</si>
  <si>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</si>
  <si>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</si>
  <si>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</si>
  <si>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</si>
  <si>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</si>
  <si>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</si>
  <si>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</si>
  <si>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</si>
  <si>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</si>
  <si>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</si>
  <si>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</si>
  <si>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</si>
  <si>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</si>
  <si>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</si>
  <si>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</si>
  <si>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</si>
  <si>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</si>
  <si>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</si>
  <si>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</si>
  <si>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</si>
  <si>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</si>
  <si>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</si>
  <si>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</si>
  <si>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</si>
  <si>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</si>
  <si>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</si>
  <si>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</si>
  <si>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</si>
  <si>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</si>
  <si>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</si>
  <si>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</si>
  <si>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</si>
  <si>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</si>
  <si>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</si>
  <si>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</si>
  <si>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</si>
  <si>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</si>
  <si>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</si>
  <si>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</si>
  <si>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</si>
  <si>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</si>
  <si>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</si>
  <si>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</si>
  <si>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</si>
  <si>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</si>
  <si>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</si>
  <si>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</si>
  <si>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</si>
  <si>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</si>
  <si>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</si>
  <si>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</si>
  <si>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</si>
  <si>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</si>
  <si>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</si>
  <si>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</si>
  <si>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</si>
  <si>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</si>
  <si>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</si>
  <si>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</si>
  <si>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</si>
  <si>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</si>
  <si>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</si>
  <si>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</si>
  <si>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</si>
  <si>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</si>
  <si>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</si>
  <si>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</si>
  <si>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</si>
  <si>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</si>
  <si>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</si>
  <si>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</si>
  <si>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</si>
  <si>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</si>
  <si>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</si>
  <si>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</si>
  <si>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</si>
  <si>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</si>
  <si>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</si>
  <si>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</si>
  <si>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</si>
  <si>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</si>
  <si>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</si>
  <si>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</si>
  <si>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</si>
  <si>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</si>
  <si>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</si>
  <si>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</si>
  <si>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</si>
  <si>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</si>
  <si>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</si>
  <si>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</si>
  <si>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</si>
  <si>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</si>
  <si>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</si>
  <si>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</si>
  <si>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</si>
  <si>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</si>
  <si>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</si>
  <si>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</si>
  <si>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</si>
  <si>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</si>
  <si>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</si>
  <si>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</si>
  <si>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</si>
  <si>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</si>
  <si>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</si>
  <si>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</si>
  <si>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</si>
  <si>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</si>
  <si>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</si>
  <si>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</si>
  <si>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</si>
  <si>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</si>
  <si>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</si>
  <si>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</si>
  <si>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</si>
  <si>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</si>
  <si>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</si>
  <si>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</si>
  <si>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</si>
  <si>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</si>
  <si>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</si>
  <si>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</si>
  <si>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</si>
  <si>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</si>
  <si>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</si>
  <si>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</si>
  <si>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</si>
  <si>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</si>
  <si>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</si>
  <si>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</si>
  <si>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</si>
  <si>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</si>
  <si>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</si>
  <si>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</si>
  <si>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</si>
  <si>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</si>
  <si>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</si>
  <si>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</si>
  <si>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</si>
  <si>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</si>
  <si>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</si>
  <si>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</si>
  <si>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</si>
  <si>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</si>
  <si>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</si>
  <si>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</si>
  <si>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</si>
  <si>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</si>
  <si>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</si>
  <si>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</si>
  <si>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</si>
  <si>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</si>
  <si>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</si>
  <si>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</si>
  <si>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</si>
  <si>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</si>
  <si>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</si>
  <si>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</si>
  <si>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</si>
  <si>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</si>
  <si>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</si>
  <si>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</si>
  <si>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</si>
  <si>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</si>
  <si>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</si>
  <si>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</si>
  <si>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</si>
  <si>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</si>
  <si>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</si>
  <si>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</si>
  <si>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</si>
  <si>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</si>
  <si>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</si>
  <si>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</si>
  <si>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</si>
  <si>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</si>
  <si>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</si>
  <si>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</si>
  <si>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</si>
  <si>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</si>
  <si>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</si>
  <si>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</si>
  <si>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</si>
  <si>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</si>
  <si>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</si>
  <si>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</si>
  <si>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</si>
  <si>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</si>
  <si>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</si>
  <si>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</si>
  <si>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</si>
  <si>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</si>
  <si>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</si>
  <si>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</si>
  <si>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</si>
  <si>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</si>
  <si>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</si>
  <si>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</si>
  <si>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</si>
  <si>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</si>
  <si>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</si>
  <si>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</si>
  <si>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</si>
  <si>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</si>
  <si>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</si>
  <si>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</si>
  <si>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</si>
  <si>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</si>
  <si>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</si>
  <si>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</si>
  <si>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</si>
  <si>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</si>
  <si>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</si>
  <si>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</si>
  <si>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</si>
  <si>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</si>
  <si>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</si>
  <si>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</si>
  <si>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</si>
  <si>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</si>
  <si>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</si>
  <si>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</si>
  <si>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</si>
  <si>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</si>
  <si>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</si>
  <si>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</si>
  <si>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</si>
  <si>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</si>
  <si>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</si>
  <si>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</si>
  <si>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</si>
  <si>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</si>
  <si>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</si>
  <si>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</si>
  <si>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</si>
  <si>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</si>
  <si>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</si>
  <si>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</si>
  <si>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</si>
  <si>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</si>
  <si>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</si>
  <si>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</si>
  <si>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</si>
  <si>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</si>
  <si>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</si>
  <si>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</si>
  <si>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</si>
  <si>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</si>
  <si>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</si>
  <si>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</si>
  <si>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</si>
  <si>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</si>
  <si>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</si>
  <si>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</si>
  <si>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</si>
  <si>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</si>
  <si>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</si>
  <si>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</si>
  <si>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</si>
  <si>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</si>
  <si>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</si>
  <si>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</si>
  <si>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</si>
  <si>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</si>
  <si>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</si>
  <si>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</si>
  <si>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</si>
  <si>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</si>
  <si>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</si>
  <si>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</si>
  <si>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</si>
  <si>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</si>
  <si>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</si>
  <si>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</si>
  <si>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</si>
  <si>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</si>
  <si>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</si>
  <si>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</si>
  <si>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</si>
  <si>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</si>
  <si>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</si>
  <si>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</si>
  <si>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</si>
  <si>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</si>
  <si>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</si>
  <si>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</si>
  <si>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</si>
  <si>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</si>
  <si>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</si>
  <si>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</si>
  <si>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</si>
  <si>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</si>
  <si>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</si>
  <si>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</si>
  <si>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</si>
  <si>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</si>
  <si>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</si>
  <si>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</si>
  <si>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</si>
  <si>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</si>
  <si>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</si>
  <si>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</si>
  <si>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</si>
  <si>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</si>
  <si>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</si>
  <si>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</si>
  <si>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</si>
  <si>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</si>
  <si>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</si>
  <si>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</si>
  <si>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</si>
  <si>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</si>
  <si>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</si>
  <si>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</si>
  <si>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</si>
  <si>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</si>
  <si>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</si>
  <si>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</si>
  <si>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</si>
  <si>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</si>
  <si>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</si>
  <si>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</si>
  <si>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</si>
  <si>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</si>
  <si>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</si>
  <si>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</si>
  <si>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</si>
  <si>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</si>
  <si>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</si>
  <si>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</si>
  <si>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</si>
  <si>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</si>
  <si>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</si>
  <si>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</si>
  <si>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</si>
  <si>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</si>
  <si>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</si>
  <si>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</si>
  <si>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</si>
  <si>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</si>
  <si>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</si>
  <si>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</si>
  <si>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</si>
  <si>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</si>
  <si>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</si>
  <si>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</si>
  <si>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</si>
  <si>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</si>
  <si>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</si>
  <si>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</si>
  <si>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</si>
  <si>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</si>
  <si>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</si>
  <si>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</si>
  <si>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</si>
  <si>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</si>
  <si>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</si>
  <si>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</si>
  <si>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</si>
  <si>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</si>
  <si>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</si>
  <si>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</si>
  <si>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</si>
  <si>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</si>
  <si>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</si>
  <si>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</si>
  <si>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</si>
  <si>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</si>
  <si>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</si>
  <si>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</si>
  <si>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</si>
  <si>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</si>
  <si>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</si>
  <si>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</si>
  <si>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</si>
  <si>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</si>
  <si>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</si>
  <si>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</si>
  <si>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</si>
  <si>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</si>
  <si>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</si>
  <si>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</si>
  <si>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</si>
  <si>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</si>
  <si>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</si>
  <si>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</si>
  <si>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</si>
  <si>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</si>
  <si>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</si>
  <si>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</si>
  <si>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</si>
  <si>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</si>
  <si>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</si>
  <si>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</si>
  <si>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</si>
  <si>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</si>
  <si>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</si>
  <si>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</si>
  <si>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</si>
  <si>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</si>
  <si>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</si>
  <si>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</si>
  <si>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</si>
  <si>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</si>
  <si>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</si>
  <si>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</si>
  <si>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</si>
  <si>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</si>
  <si>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</si>
  <si>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</si>
  <si>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</si>
  <si>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</si>
  <si>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</si>
  <si>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</si>
  <si>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</si>
  <si>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</si>
  <si>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</si>
  <si>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</si>
  <si>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</si>
  <si>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</si>
  <si>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</si>
  <si>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</si>
  <si>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</si>
  <si>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</si>
  <si>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</si>
  <si>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</si>
  <si>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</si>
  <si>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</si>
  <si>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</si>
  <si>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</si>
  <si>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</si>
  <si>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</si>
  <si>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</si>
  <si>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</si>
  <si>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</si>
  <si>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</si>
  <si>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</si>
  <si>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</si>
  <si>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</si>
  <si>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</si>
  <si>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</si>
  <si>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</si>
  <si>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</si>
  <si>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</si>
  <si>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</si>
  <si>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</si>
  <si>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</si>
  <si>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</si>
  <si>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</si>
  <si>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</si>
  <si>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</si>
  <si>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</si>
  <si>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</si>
  <si>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</si>
  <si>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</si>
  <si>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</si>
  <si>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</si>
  <si>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</si>
  <si>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</si>
  <si>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</si>
  <si>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</si>
  <si>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</si>
  <si>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</si>
  <si>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</si>
  <si>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</si>
  <si>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</si>
  <si>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</si>
  <si>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</si>
  <si>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</si>
  <si>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</si>
  <si>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</si>
  <si>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</si>
  <si>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</si>
  <si>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</si>
  <si>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</si>
  <si>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</si>
  <si>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</si>
  <si>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</si>
  <si>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</si>
  <si>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</si>
  <si>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</si>
  <si>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</si>
  <si>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</si>
  <si>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</si>
  <si>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</si>
  <si>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</si>
  <si>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</si>
  <si>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</si>
  <si>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</si>
  <si>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</si>
  <si>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</si>
  <si>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</si>
  <si>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</si>
  <si>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</si>
  <si>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</si>
  <si>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</si>
  <si>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</si>
  <si>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</si>
  <si>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</si>
  <si>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</si>
  <si>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</si>
  <si>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</si>
  <si>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</si>
  <si>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</si>
  <si>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</si>
  <si>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</si>
  <si>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</si>
  <si>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</si>
  <si>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</si>
  <si>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</si>
  <si>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</si>
  <si>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</si>
  <si>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</si>
  <si>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</si>
  <si>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</si>
  <si>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</si>
  <si>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</si>
  <si>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</si>
  <si>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</si>
  <si>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</si>
  <si>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</si>
  <si>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</si>
  <si>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</si>
  <si>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</si>
  <si>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</si>
  <si>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</si>
  <si>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</si>
  <si>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</si>
  <si>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</si>
  <si>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</si>
  <si>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</si>
  <si>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</si>
  <si>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</si>
  <si>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</si>
  <si>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</si>
  <si>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</si>
  <si>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</si>
  <si>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</si>
  <si>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</si>
  <si>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</si>
  <si>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</si>
  <si>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</si>
  <si>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</si>
  <si>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</si>
  <si>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</si>
  <si>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</si>
  <si>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</si>
  <si>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</si>
  <si>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</si>
  <si>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</si>
  <si>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</si>
  <si>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</si>
  <si>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</si>
  <si>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</si>
  <si>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</si>
  <si>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</si>
  <si>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</si>
  <si>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</si>
  <si>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</si>
  <si>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</si>
  <si>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</si>
  <si>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</si>
  <si>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</si>
  <si>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</si>
  <si>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</si>
  <si>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</si>
  <si>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</si>
  <si>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</si>
  <si>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</si>
  <si>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</si>
  <si>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</si>
  <si>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</si>
  <si>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</si>
  <si>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</si>
  <si>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</si>
  <si>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</si>
  <si>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</si>
  <si>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</si>
  <si>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</si>
  <si>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</si>
  <si>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</si>
  <si>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</si>
  <si>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</si>
  <si>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</si>
  <si>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</si>
  <si>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</si>
  <si>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</si>
  <si>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</si>
  <si>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</si>
  <si>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</si>
  <si>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</si>
  <si>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</si>
  <si>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</si>
  <si>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</si>
  <si>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</si>
  <si>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</si>
  <si>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</si>
  <si>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</si>
  <si>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</si>
  <si>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</si>
  <si>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</si>
  <si>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</si>
  <si>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</si>
  <si>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</si>
  <si>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</si>
  <si>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</si>
  <si>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</si>
  <si>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</si>
  <si>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</si>
  <si>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</si>
  <si>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</si>
  <si>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</si>
  <si>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</si>
  <si>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</si>
  <si>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</si>
  <si>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</si>
  <si>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</si>
  <si>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</si>
  <si>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</si>
  <si>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</si>
  <si>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</si>
  <si>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</si>
  <si>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</si>
  <si>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</si>
  <si>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</si>
  <si>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</si>
  <si>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</si>
  <si>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</si>
  <si>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</si>
  <si>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</si>
  <si>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</si>
  <si>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</si>
  <si>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</si>
  <si>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</si>
  <si>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</si>
  <si>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</si>
  <si>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</si>
  <si>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</si>
  <si>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</si>
  <si>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</si>
  <si>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</si>
  <si>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</si>
  <si>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</si>
  <si>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</si>
  <si>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</si>
  <si>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</si>
  <si>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</si>
  <si>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</si>
  <si>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</si>
  <si>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</si>
  <si>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</si>
  <si>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</si>
  <si>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</si>
  <si>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</si>
  <si>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</si>
  <si>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</si>
  <si>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</si>
  <si>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</si>
  <si>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</si>
  <si>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</si>
  <si>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</si>
  <si>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</si>
  <si>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</si>
  <si>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</si>
  <si>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</si>
  <si>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</si>
  <si>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</si>
  <si>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</si>
  <si>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</si>
  <si>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</si>
  <si>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</si>
  <si>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</si>
  <si>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</si>
  <si>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</si>
  <si>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</si>
  <si>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</si>
  <si>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</si>
  <si>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</si>
  <si>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</si>
  <si>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</si>
  <si>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</si>
  <si>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</si>
  <si>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</si>
  <si>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</si>
  <si>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</si>
  <si>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</si>
  <si>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</si>
  <si>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</si>
  <si>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</si>
  <si>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</si>
  <si>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</si>
  <si>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</si>
  <si>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</si>
  <si>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</si>
  <si>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</si>
  <si>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</si>
  <si>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</si>
  <si>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</si>
  <si>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</si>
  <si>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</si>
  <si>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</si>
  <si>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</si>
  <si>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</si>
  <si>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</si>
  <si>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</si>
  <si>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</si>
  <si>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</si>
  <si>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</si>
  <si>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</si>
  <si>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</si>
  <si>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</si>
  <si>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</si>
  <si>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</si>
  <si>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</si>
  <si>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</si>
  <si>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</si>
  <si>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</si>
  <si>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</si>
  <si>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</si>
  <si>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</si>
  <si>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</si>
  <si>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</si>
  <si>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</si>
  <si>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</si>
  <si>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</si>
  <si>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</si>
  <si>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</si>
  <si>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</si>
  <si>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</si>
  <si>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</si>
  <si>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</si>
  <si>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</si>
  <si>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</si>
  <si>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</si>
  <si>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</si>
  <si>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</si>
  <si>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</si>
  <si>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</si>
  <si>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</si>
  <si>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</si>
  <si>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</si>
  <si>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</si>
  <si>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</si>
  <si>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</si>
  <si>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</si>
  <si>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</si>
  <si>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</si>
  <si>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</si>
  <si>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</si>
  <si>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</si>
  <si>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</si>
  <si>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</si>
  <si>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</si>
  <si>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</si>
  <si>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</si>
  <si>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</si>
  <si>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</si>
  <si>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</si>
  <si>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</si>
  <si>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</si>
  <si>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</si>
  <si>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</si>
  <si>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</si>
  <si>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</si>
  <si>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</si>
  <si>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</si>
  <si>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</si>
  <si>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</si>
  <si>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</si>
  <si>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</si>
  <si>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</si>
  <si>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</si>
  <si>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</si>
  <si>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</si>
  <si>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</si>
  <si>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</si>
  <si>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</si>
  <si>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</si>
  <si>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</si>
  <si>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</si>
  <si>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</si>
  <si>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</si>
  <si>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</si>
  <si>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</si>
  <si>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</si>
  <si>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</si>
  <si>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</si>
  <si>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</si>
  <si>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</si>
  <si>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</si>
  <si>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</si>
  <si>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</si>
  <si>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</si>
  <si>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</si>
  <si>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</si>
  <si>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</si>
  <si>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</si>
  <si>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</si>
  <si>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</si>
  <si>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</si>
  <si>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</si>
  <si>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</si>
  <si>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</si>
  <si>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</si>
  <si>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</si>
  <si>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</si>
  <si>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</si>
  <si>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</si>
  <si>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</si>
  <si>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</si>
  <si>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</si>
  <si>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</si>
  <si>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</si>
  <si>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</si>
  <si>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</si>
  <si>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</si>
  <si>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</si>
  <si>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</si>
  <si>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</si>
  <si>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</si>
  <si>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</si>
  <si>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</si>
  <si>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</si>
  <si>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</si>
  <si>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</si>
  <si>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</si>
  <si>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</si>
  <si>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</si>
  <si>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</si>
  <si>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</si>
  <si>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</si>
  <si>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</si>
  <si>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</si>
  <si>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</si>
  <si>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</si>
  <si>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</si>
  <si>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</si>
  <si>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</si>
  <si>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</si>
  <si>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</si>
  <si>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</si>
  <si>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</si>
  <si>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</si>
  <si>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</si>
  <si>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</si>
  <si>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</si>
  <si>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</si>
  <si>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</si>
  <si>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</si>
  <si>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</si>
  <si>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</si>
  <si>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</si>
  <si>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</si>
  <si>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</si>
  <si>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</si>
  <si>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</si>
  <si>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</si>
  <si>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</si>
  <si>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</si>
  <si>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</si>
  <si>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</si>
  <si>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</si>
  <si>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</si>
  <si>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</si>
  <si>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</si>
  <si>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</si>
  <si>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</si>
  <si>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</si>
  <si>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</si>
  <si>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</si>
  <si>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</si>
  <si>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</si>
  <si>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</si>
  <si>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</si>
  <si>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</si>
  <si>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</si>
  <si>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</si>
  <si>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</si>
  <si>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</si>
  <si>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</si>
  <si>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</si>
  <si>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</si>
  <si>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</si>
  <si>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</si>
  <si>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</si>
  <si>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</si>
  <si>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</si>
  <si>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</si>
  <si>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</si>
  <si>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</si>
  <si>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</si>
  <si>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</si>
  <si>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</si>
  <si>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</si>
  <si>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</si>
  <si>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</si>
  <si>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</si>
  <si>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</si>
  <si>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</si>
  <si>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</si>
  <si>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</si>
  <si>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</si>
  <si>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</si>
  <si>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</si>
  <si>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</si>
  <si>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</si>
  <si>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</si>
  <si>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</si>
  <si>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</si>
  <si>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</si>
  <si>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</si>
  <si>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</si>
  <si>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</si>
  <si>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</si>
  <si>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</si>
  <si>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</si>
  <si>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</si>
  <si>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</si>
  <si>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</si>
  <si>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</si>
  <si>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</si>
  <si>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</si>
  <si>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</si>
  <si>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</si>
  <si>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</si>
  <si>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</si>
  <si>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</si>
  <si>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</si>
  <si>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</si>
  <si>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</si>
  <si>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</si>
  <si>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</si>
  <si>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</si>
  <si>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</si>
  <si>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</si>
  <si>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</si>
  <si>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</si>
  <si>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</si>
  <si>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</si>
  <si>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</si>
  <si>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</si>
  <si>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</si>
  <si>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</si>
  <si>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</si>
  <si>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</si>
  <si>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</si>
  <si>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</si>
  <si>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</si>
  <si>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</si>
  <si>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</si>
  <si>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</si>
  <si>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</si>
  <si>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</si>
  <si>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</si>
  <si>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</si>
  <si>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</si>
  <si>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</si>
  <si>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</si>
  <si>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</si>
  <si>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</si>
  <si>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</si>
  <si>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</si>
  <si>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</si>
  <si>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</si>
  <si>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</si>
  <si>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</si>
  <si>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</si>
  <si>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</si>
  <si>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</si>
  <si>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</si>
  <si>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</si>
  <si>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</si>
  <si>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</si>
  <si>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</si>
  <si>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</si>
  <si>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</si>
  <si>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</si>
  <si>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</si>
  <si>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</si>
  <si>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</si>
  <si>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</si>
  <si>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</si>
  <si>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</si>
  <si>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</si>
  <si>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</si>
  <si>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</si>
  <si>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</si>
  <si>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</si>
  <si>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</si>
  <si>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</si>
  <si>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</si>
  <si>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</si>
  <si>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</si>
  <si>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</si>
  <si>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</si>
  <si>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</si>
  <si>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</si>
  <si>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</si>
  <si>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</si>
  <si>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</si>
  <si>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</si>
  <si>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</si>
  <si>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</si>
  <si>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</si>
  <si>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</si>
  <si>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</si>
  <si>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</si>
  <si>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</si>
  <si>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</si>
  <si>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</si>
  <si>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</si>
  <si>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</si>
  <si>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</si>
  <si>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</si>
  <si>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</si>
  <si>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</si>
  <si>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</si>
  <si>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</si>
  <si>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</si>
  <si>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</si>
  <si>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</si>
  <si>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</si>
  <si>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</si>
  <si>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</si>
  <si>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</si>
  <si>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</si>
  <si>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</si>
  <si>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</si>
  <si>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</si>
  <si>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</si>
  <si>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</si>
  <si>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</si>
  <si>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</si>
  <si>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</si>
  <si>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</si>
  <si>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</si>
  <si>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</si>
  <si>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</si>
  <si>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</si>
  <si>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</si>
  <si>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</si>
  <si>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</si>
  <si>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</si>
  <si>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</si>
  <si>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</si>
  <si>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</si>
  <si>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</si>
  <si>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</si>
  <si>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</si>
  <si>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</si>
  <si>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</si>
  <si>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</si>
  <si>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</si>
  <si>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</si>
  <si>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</si>
  <si>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</si>
  <si>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</si>
  <si>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</si>
  <si>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</si>
  <si>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</si>
  <si>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</si>
  <si>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</si>
  <si>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</si>
  <si>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</si>
  <si>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</si>
  <si>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</si>
  <si>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</si>
  <si>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</si>
  <si>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</si>
  <si>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</si>
  <si>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</si>
  <si>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</si>
  <si>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</si>
  <si>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</si>
  <si>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</si>
  <si>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</si>
  <si>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</si>
  <si>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</si>
  <si>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</si>
  <si>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</si>
  <si>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</si>
  <si>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</si>
  <si>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</si>
  <si>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</si>
  <si>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</si>
  <si>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</si>
  <si>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</si>
  <si>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</si>
  <si>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</si>
  <si>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</si>
  <si>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</si>
  <si>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</si>
  <si>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</si>
  <si>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</si>
  <si>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</si>
  <si>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</si>
  <si>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</si>
  <si>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</si>
  <si>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</si>
  <si>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</si>
  <si>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</si>
  <si>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</si>
  <si>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</si>
  <si>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</si>
  <si>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</si>
  <si>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</si>
  <si>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</si>
  <si>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</si>
  <si>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</si>
  <si>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</si>
  <si>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</si>
  <si>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</si>
  <si>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</si>
  <si>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</si>
  <si>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</si>
  <si>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</si>
  <si>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</si>
  <si>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</si>
  <si>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</si>
  <si>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</si>
  <si>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</si>
  <si>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</si>
  <si>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</si>
  <si>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</si>
  <si>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</si>
  <si>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</si>
  <si>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</si>
  <si>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</si>
  <si>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</si>
  <si>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</si>
  <si>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</si>
  <si>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</si>
  <si>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</si>
  <si>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</si>
  <si>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</si>
  <si>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</si>
  <si>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</si>
  <si>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</si>
  <si>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</si>
  <si>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</si>
  <si>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</si>
  <si>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</si>
  <si>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</si>
  <si>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</si>
  <si>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</si>
  <si>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</si>
  <si>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</si>
  <si>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</si>
  <si>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</si>
  <si>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</si>
  <si>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</si>
  <si>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</si>
  <si>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</si>
  <si>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</si>
  <si>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</si>
  <si>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</si>
  <si>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</si>
  <si>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</si>
  <si>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</si>
  <si>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</si>
  <si>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</si>
  <si>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</si>
  <si>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</si>
  <si>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</si>
  <si>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</si>
  <si>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</si>
  <si>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</si>
  <si>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</si>
  <si>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</si>
  <si>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</si>
  <si>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</si>
  <si>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</si>
  <si>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</si>
  <si>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</si>
  <si>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</si>
  <si>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</si>
  <si>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</si>
  <si>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</si>
  <si>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</si>
  <si>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</si>
  <si>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</si>
  <si>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</si>
  <si>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</si>
  <si>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</si>
  <si>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</si>
  <si>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</si>
  <si>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</si>
  <si>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</si>
  <si>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</si>
  <si>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</si>
  <si>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</si>
  <si>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</si>
  <si>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</si>
  <si>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</si>
  <si>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</si>
  <si>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</si>
  <si>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</si>
  <si>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</si>
  <si>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</si>
  <si>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</si>
  <si>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</si>
  <si>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</si>
  <si>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</si>
  <si>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</si>
  <si>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</si>
  <si>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</si>
  <si>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</si>
  <si>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</si>
  <si>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</si>
  <si>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</si>
  <si>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</si>
  <si>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</si>
  <si>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</si>
  <si>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</si>
  <si>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</si>
  <si>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</si>
  <si>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</si>
  <si>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</si>
  <si>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</si>
  <si>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</si>
  <si>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</si>
  <si>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</si>
  <si>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</si>
  <si>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</si>
  <si>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</si>
  <si>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</si>
  <si>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</si>
  <si>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</si>
  <si>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</si>
  <si>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</si>
  <si>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</si>
  <si>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</si>
  <si>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</si>
  <si>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</si>
  <si>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</si>
  <si>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</si>
  <si>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</si>
  <si>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</si>
  <si>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</si>
  <si>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</si>
  <si>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</si>
  <si>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</si>
  <si>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</si>
  <si>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</si>
  <si>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</si>
  <si>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</si>
  <si>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</si>
  <si>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</si>
  <si>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</si>
  <si>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</si>
  <si>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</si>
  <si>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</si>
  <si>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</si>
  <si>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</si>
  <si>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</si>
  <si>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</si>
  <si>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</si>
  <si>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</si>
  <si>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</si>
  <si>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</si>
  <si>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</si>
  <si>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</si>
  <si>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</si>
  <si>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</si>
  <si>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</si>
  <si>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</si>
  <si>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</si>
  <si>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</si>
  <si>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</si>
  <si>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</si>
  <si>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</si>
  <si>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</si>
  <si>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</si>
  <si>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</si>
  <si>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</si>
  <si>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</si>
  <si>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</si>
  <si>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</si>
  <si>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</si>
  <si>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</si>
  <si>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</si>
  <si>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</si>
  <si>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</si>
  <si>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</si>
  <si>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</si>
  <si>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</si>
  <si>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</si>
  <si>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</si>
  <si>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</si>
  <si>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</si>
  <si>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</si>
  <si>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</si>
  <si>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</si>
  <si>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</si>
  <si>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</si>
  <si>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</si>
  <si>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</si>
  <si>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</si>
  <si>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</si>
  <si>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</si>
  <si>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</si>
  <si>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</si>
  <si>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</si>
  <si>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</si>
  <si>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</si>
  <si>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</si>
  <si>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</si>
  <si>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</si>
  <si>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</si>
  <si>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</si>
  <si>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</si>
  <si>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</si>
  <si>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</si>
  <si>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</si>
  <si>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</si>
  <si>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</si>
  <si>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</si>
  <si>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</si>
  <si>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</si>
  <si>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</si>
  <si>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</si>
  <si>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</si>
  <si>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</si>
  <si>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</si>
  <si>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</si>
  <si>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</si>
  <si>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</si>
  <si>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</si>
  <si>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</si>
  <si>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</si>
  <si>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</si>
  <si>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</si>
  <si>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</si>
  <si>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</si>
  <si>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</si>
  <si>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</si>
  <si>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</si>
  <si>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</si>
  <si>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</si>
  <si>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</si>
  <si>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</si>
  <si>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</si>
  <si>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</si>
  <si>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</si>
  <si>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</si>
  <si>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</si>
  <si>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</si>
  <si>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</si>
  <si>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</si>
  <si>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</si>
  <si>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</si>
  <si>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</si>
  <si>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</si>
  <si>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</si>
  <si>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</si>
  <si>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</si>
  <si>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</si>
  <si>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</si>
  <si>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</si>
  <si>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</si>
  <si>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</si>
  <si>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</si>
  <si>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</si>
  <si>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</si>
  <si>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</si>
  <si>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</si>
  <si>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</si>
  <si>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</si>
  <si>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</si>
  <si>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</si>
  <si>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</si>
  <si>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</si>
  <si>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</si>
  <si>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</si>
  <si>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</si>
  <si>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</si>
  <si>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</si>
  <si>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</si>
  <si>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</si>
  <si>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</si>
  <si>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</si>
  <si>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</si>
  <si>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</si>
  <si>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</si>
  <si>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</si>
  <si>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</si>
  <si>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</si>
  <si>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</si>
  <si>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</si>
  <si>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</si>
  <si>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</si>
  <si>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</si>
  <si>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</si>
  <si>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</si>
  <si>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</si>
  <si>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</si>
  <si>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</si>
  <si>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</si>
  <si>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</si>
  <si>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</si>
  <si>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</si>
  <si>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</si>
  <si>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</si>
  <si>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</si>
  <si>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</si>
  <si>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</si>
  <si>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</si>
  <si>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</si>
  <si>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</si>
  <si>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</si>
  <si>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</si>
  <si>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</si>
  <si>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</si>
  <si>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</si>
  <si>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</si>
  <si>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</si>
  <si>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</si>
  <si>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</si>
  <si>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</si>
  <si>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</si>
  <si>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</si>
  <si>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</si>
  <si>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</si>
  <si>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</si>
  <si>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</si>
  <si>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</si>
  <si>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</si>
  <si>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</si>
  <si>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</si>
  <si>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</si>
  <si>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</si>
  <si>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</si>
  <si>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</si>
  <si>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</si>
  <si>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</si>
  <si>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</si>
  <si>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</si>
  <si>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</si>
  <si>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</si>
  <si>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</si>
  <si>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</si>
  <si>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</si>
  <si>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</si>
  <si>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</si>
  <si>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</si>
  <si>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</si>
  <si>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</si>
  <si>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</si>
  <si>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</si>
  <si>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</si>
  <si>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</si>
  <si>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</si>
  <si>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</si>
  <si>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</si>
  <si>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</si>
  <si>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</si>
  <si>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</si>
  <si>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</si>
  <si>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</si>
  <si>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</si>
  <si>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</si>
  <si>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</si>
  <si>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</si>
  <si>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</si>
  <si>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</si>
  <si>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</si>
  <si>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</si>
  <si>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</si>
  <si>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</si>
  <si>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</si>
  <si>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</si>
  <si>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</si>
  <si>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</si>
  <si>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</si>
  <si>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</si>
  <si>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</si>
  <si>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</si>
  <si>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</si>
  <si>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</si>
  <si>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</si>
  <si>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</si>
  <si>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</si>
  <si>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</si>
  <si>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</si>
  <si>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</si>
  <si>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</si>
  <si>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</si>
  <si>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</si>
  <si>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</si>
  <si>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</si>
  <si>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</si>
  <si>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</si>
  <si>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</si>
  <si>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</si>
  <si>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</si>
  <si>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</si>
  <si>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</si>
  <si>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</si>
  <si>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</si>
  <si>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</si>
  <si>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</si>
  <si>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</si>
  <si>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</si>
  <si>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</si>
  <si>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</si>
  <si>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</si>
  <si>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</si>
  <si>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</si>
  <si>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</si>
  <si>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</si>
  <si>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</si>
  <si>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</si>
  <si>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</si>
  <si>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</si>
  <si>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</si>
  <si>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</si>
  <si>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</si>
  <si>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</si>
  <si>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</si>
  <si>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</si>
  <si>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</si>
  <si>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</si>
  <si>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</si>
  <si>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</si>
  <si>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</si>
  <si>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</si>
  <si>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</si>
  <si>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</si>
  <si>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</si>
  <si>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</si>
  <si>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</si>
  <si>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</si>
  <si>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</si>
  <si>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</si>
  <si>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</si>
  <si>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</si>
  <si>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</si>
  <si>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</si>
  <si>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</si>
  <si>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</si>
  <si>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</si>
  <si>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</si>
  <si>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</si>
  <si>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</si>
  <si>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</si>
  <si>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</si>
  <si>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</si>
  <si>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</si>
  <si>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</si>
  <si>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</si>
  <si>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</si>
  <si>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</si>
  <si>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</si>
  <si>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</si>
  <si>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</si>
  <si>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</si>
  <si>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</si>
  <si>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</si>
  <si>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</si>
  <si>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</si>
  <si>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</si>
  <si>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</si>
  <si>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</si>
  <si>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</si>
  <si>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</si>
  <si>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</si>
  <si>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</si>
  <si>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</si>
  <si>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</si>
  <si>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</si>
  <si>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</si>
  <si>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</si>
  <si>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</si>
  <si>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</si>
  <si>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</si>
  <si>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</si>
  <si>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</si>
  <si>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</si>
  <si>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</si>
  <si>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</si>
  <si>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</si>
  <si>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</si>
  <si>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</si>
  <si>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</si>
  <si>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</si>
  <si>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</si>
  <si>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</si>
  <si>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</si>
  <si>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</si>
  <si>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</si>
  <si>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</si>
  <si>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</si>
  <si>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</si>
  <si>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</si>
  <si>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</si>
  <si>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</si>
  <si>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</si>
  <si>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</si>
  <si>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</si>
  <si>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</si>
  <si>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</si>
  <si>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</si>
  <si>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</si>
  <si>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</si>
  <si>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</si>
  <si>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</si>
  <si>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</si>
  <si>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</si>
  <si>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</si>
  <si>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</si>
  <si>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</si>
  <si>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</si>
  <si>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</si>
  <si>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</si>
  <si>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</si>
  <si>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</si>
  <si>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</si>
  <si>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</si>
  <si>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</si>
  <si>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</si>
  <si>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</si>
  <si>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</si>
  <si>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</si>
  <si>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</si>
  <si>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</si>
  <si>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</si>
  <si>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</si>
  <si>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</si>
  <si>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</si>
  <si>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</si>
  <si>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</si>
  <si>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</si>
  <si>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</si>
  <si>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</si>
  <si>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</si>
  <si>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</si>
  <si>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</si>
  <si>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</si>
  <si>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</si>
  <si>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</si>
  <si>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</si>
  <si>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</si>
  <si>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</si>
  <si>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</si>
  <si>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</si>
  <si>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</si>
  <si>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</si>
  <si>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</si>
  <si>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</si>
  <si>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</si>
  <si>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</si>
  <si>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</si>
  <si>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</si>
  <si>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</si>
  <si>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</si>
  <si>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</si>
  <si>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</si>
  <si>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</si>
  <si>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</si>
  <si>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</si>
  <si>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</si>
  <si>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</si>
  <si>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</si>
  <si>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</si>
  <si>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</si>
  <si>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</si>
  <si>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</si>
  <si>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</si>
  <si>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</si>
  <si>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</si>
  <si>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</si>
  <si>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</si>
  <si>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</si>
  <si>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</si>
  <si>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</si>
  <si>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</si>
  <si>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</si>
  <si>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</si>
  <si>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</si>
  <si>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</si>
  <si>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</si>
  <si>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</si>
  <si>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</si>
  <si>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</si>
  <si>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</si>
  <si>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</si>
  <si>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</si>
  <si>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</si>
  <si>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</si>
  <si>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</si>
  <si>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</si>
  <si>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</si>
  <si>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</si>
  <si>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</si>
  <si>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</si>
  <si>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</si>
  <si>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</si>
  <si>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</si>
  <si>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</si>
  <si>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</si>
  <si>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</si>
  <si>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</si>
  <si>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</si>
  <si>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</si>
  <si>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</si>
  <si>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</si>
  <si>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</si>
  <si>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</si>
  <si>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</si>
  <si>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</si>
  <si>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</si>
  <si>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</si>
  <si>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</si>
  <si>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</si>
  <si>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</si>
  <si>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</si>
  <si>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</si>
  <si>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</si>
  <si>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</si>
  <si>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</si>
  <si>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</si>
  <si>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</si>
  <si>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</si>
  <si>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</si>
  <si>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</si>
  <si>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</si>
  <si>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</si>
  <si>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</si>
  <si>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</si>
  <si>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</si>
  <si>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</si>
  <si>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</si>
  <si>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</si>
  <si>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</si>
  <si>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</si>
  <si>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</si>
  <si>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</si>
  <si>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</si>
  <si>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</si>
  <si>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</si>
  <si>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</si>
  <si>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</si>
  <si>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</si>
  <si>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</si>
  <si>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</si>
  <si>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</si>
  <si>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</si>
  <si>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</si>
  <si>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</si>
  <si>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</si>
  <si>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</si>
  <si>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</si>
  <si>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</si>
  <si>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</si>
  <si>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</si>
  <si>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</si>
  <si>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</si>
  <si>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</si>
  <si>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</si>
  <si>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</si>
  <si>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</si>
  <si>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</si>
  <si>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</si>
  <si>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</si>
  <si>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</si>
  <si>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</si>
  <si>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</si>
  <si>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</si>
  <si>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</si>
  <si>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</si>
  <si>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</si>
  <si>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</si>
  <si>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</si>
  <si>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</si>
  <si>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</si>
  <si>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</si>
  <si>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</si>
  <si>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</si>
  <si>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</si>
  <si>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</si>
  <si>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</si>
  <si>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</si>
  <si>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</si>
  <si>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</si>
  <si>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</si>
  <si>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</si>
  <si>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</si>
  <si>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</si>
  <si>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</si>
  <si>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</si>
  <si>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</si>
  <si>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</si>
  <si>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</si>
  <si>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</si>
  <si>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</si>
  <si>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</si>
  <si>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</si>
  <si>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</si>
  <si>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</si>
  <si>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</si>
  <si>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</si>
  <si>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</si>
  <si>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</si>
  <si>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</si>
  <si>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</si>
  <si>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</si>
  <si>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</si>
  <si>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</si>
  <si>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</si>
  <si>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</si>
  <si>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</si>
  <si>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</si>
  <si>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</si>
  <si>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</si>
  <si>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</si>
  <si>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</si>
  <si>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</si>
  <si>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</si>
  <si>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</si>
  <si>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</si>
  <si>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</si>
  <si>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</si>
  <si>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</si>
  <si>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</si>
  <si>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</si>
  <si>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</si>
  <si>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</si>
  <si>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</si>
  <si>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</si>
  <si>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</si>
  <si>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</si>
  <si>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</si>
  <si>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</si>
  <si>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</si>
  <si>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</si>
  <si>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</si>
  <si>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</si>
  <si>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</si>
  <si>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</si>
  <si>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</si>
  <si>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</si>
  <si>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</si>
  <si>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</si>
  <si>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</si>
  <si>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</si>
  <si>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</si>
  <si>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</si>
  <si>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</si>
  <si>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</si>
  <si>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</si>
  <si>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</si>
  <si>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</si>
  <si>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</si>
  <si>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</si>
  <si>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</si>
  <si>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</si>
  <si>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</si>
  <si>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</si>
  <si>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</si>
  <si>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</si>
  <si>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</si>
  <si>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</si>
  <si>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</si>
  <si>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</si>
  <si>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</si>
  <si>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</si>
  <si>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</si>
  <si>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</si>
  <si>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</si>
  <si>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</si>
  <si>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</si>
  <si>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</si>
  <si>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</si>
  <si>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</si>
  <si>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</si>
  <si>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</si>
  <si>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</si>
  <si>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</si>
  <si>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</si>
  <si>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</si>
  <si>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</si>
  <si>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</si>
  <si>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</si>
  <si>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</si>
  <si>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</si>
  <si>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</si>
  <si>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</si>
  <si>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</si>
  <si>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</si>
  <si>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</si>
  <si>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</si>
  <si>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</si>
  <si>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</si>
  <si>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</si>
  <si>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</si>
  <si>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</si>
  <si>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</si>
  <si>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</si>
  <si>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</si>
  <si>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</si>
  <si>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</si>
  <si>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</si>
  <si>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</si>
  <si>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</si>
  <si>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</si>
  <si>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</si>
  <si>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</si>
  <si>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</si>
  <si>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</si>
  <si>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</si>
  <si>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</si>
  <si>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</si>
  <si>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</si>
  <si>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</si>
  <si>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</si>
  <si>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</si>
  <si>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</si>
  <si>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</si>
  <si>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</si>
  <si>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</si>
  <si>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</si>
  <si>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</si>
  <si>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</si>
  <si>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</si>
  <si>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</si>
  <si>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</si>
  <si>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</si>
  <si>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</si>
  <si>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</si>
  <si>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</si>
  <si>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</si>
  <si>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</si>
  <si>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</si>
  <si>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</si>
  <si>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</si>
  <si>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</si>
  <si>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</si>
  <si>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</si>
  <si>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</si>
  <si>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</si>
  <si>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</si>
  <si>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</si>
  <si>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</si>
  <si>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</si>
  <si>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</si>
  <si>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</si>
  <si>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</si>
  <si>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</si>
  <si>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</si>
  <si>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</si>
  <si>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</si>
  <si>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</si>
  <si>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</si>
  <si>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</si>
  <si>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</si>
  <si>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</si>
  <si>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</si>
  <si>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</si>
  <si>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</si>
  <si>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</si>
  <si>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</si>
  <si>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</si>
  <si>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</si>
  <si>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</si>
  <si>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</si>
  <si>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</si>
  <si>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</si>
  <si>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</si>
  <si>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</si>
  <si>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</si>
  <si>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</si>
  <si>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</si>
  <si>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</si>
  <si>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</si>
  <si>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</si>
  <si>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</si>
  <si>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</si>
  <si>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</si>
  <si>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</si>
  <si>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</si>
  <si>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</si>
  <si>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</si>
  <si>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</si>
  <si>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</si>
  <si>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</si>
  <si>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</si>
  <si>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</si>
  <si>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</si>
  <si>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</si>
  <si>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</si>
  <si>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</si>
  <si>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</si>
  <si>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</si>
  <si>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</si>
  <si>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</si>
  <si>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</si>
  <si>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</si>
  <si>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</si>
  <si>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</si>
  <si>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</si>
  <si>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</si>
  <si>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</si>
  <si>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</si>
  <si>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</si>
  <si>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</si>
  <si>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</si>
  <si>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</si>
  <si>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</si>
  <si>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</si>
  <si>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</si>
  <si>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</si>
  <si>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</si>
  <si>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</si>
  <si>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</si>
  <si>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</si>
  <si>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</si>
  <si>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</si>
  <si>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</si>
  <si>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</si>
  <si>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</si>
  <si>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</si>
  <si>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</si>
  <si>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</si>
  <si>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</si>
  <si>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</si>
  <si>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</si>
  <si>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</si>
  <si>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</si>
  <si>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</si>
  <si>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</si>
  <si>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</si>
  <si>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</si>
  <si>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</si>
  <si>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</si>
  <si>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</si>
  <si>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</si>
  <si>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</si>
  <si>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</si>
  <si>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</si>
  <si>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</si>
  <si>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</si>
  <si>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</si>
  <si>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</si>
  <si>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</si>
  <si>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</si>
  <si>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</si>
  <si>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</si>
  <si>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</si>
  <si>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</si>
  <si>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</si>
  <si>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</si>
  <si>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</si>
  <si>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</si>
  <si>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</si>
  <si>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</si>
  <si>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</si>
  <si>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</si>
  <si>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</si>
  <si>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</si>
  <si>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</si>
  <si>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</si>
  <si>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</si>
  <si>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</si>
  <si>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</si>
  <si>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</si>
  <si>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</si>
  <si>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</si>
  <si>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</si>
  <si>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</si>
  <si>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</si>
  <si>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</si>
  <si>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</si>
  <si>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</si>
  <si>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</si>
  <si>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</si>
  <si>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</si>
  <si>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</si>
  <si>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</si>
  <si>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</si>
  <si>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</si>
  <si>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</si>
  <si>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</si>
  <si>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</si>
  <si>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</si>
  <si>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</si>
  <si>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</si>
  <si>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</si>
  <si>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</si>
  <si>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</si>
  <si>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</si>
  <si>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</si>
  <si>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</si>
  <si>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</si>
  <si>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</si>
  <si>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</si>
  <si>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</si>
  <si>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</si>
  <si>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</si>
  <si>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</si>
  <si>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</si>
  <si>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</si>
  <si>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</si>
  <si>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</si>
  <si>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</si>
  <si>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</si>
  <si>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</si>
  <si>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</si>
  <si>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</si>
  <si>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</si>
  <si>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</si>
  <si>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</si>
  <si>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</si>
  <si>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</si>
  <si>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</si>
  <si>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</si>
  <si>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</si>
  <si>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</si>
  <si>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</si>
  <si>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</si>
  <si>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</si>
  <si>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</si>
  <si>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</si>
  <si>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</si>
  <si>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</si>
  <si>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</si>
  <si>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</si>
  <si>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</si>
  <si>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</si>
  <si>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</si>
  <si>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</si>
  <si>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</si>
  <si>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</si>
  <si>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</si>
  <si>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</si>
  <si>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</si>
  <si>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</si>
  <si>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</si>
  <si>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</si>
  <si>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</si>
  <si>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</si>
  <si>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</si>
  <si>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</si>
  <si>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</si>
  <si>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</si>
  <si>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</si>
  <si>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</si>
  <si>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</si>
  <si>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</si>
  <si>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</si>
  <si>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</si>
  <si>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</si>
  <si>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</si>
  <si>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</si>
  <si>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</si>
  <si>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</si>
  <si>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</si>
  <si>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</si>
  <si>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</si>
  <si>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</si>
  <si>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</si>
  <si>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</si>
  <si>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</si>
  <si>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</si>
  <si>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</si>
  <si>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</si>
  <si>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</si>
  <si>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</si>
  <si>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</si>
  <si>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</si>
  <si>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</si>
  <si>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</si>
  <si>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</si>
  <si>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</si>
  <si>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</si>
  <si>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</si>
  <si>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</si>
  <si>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</si>
  <si>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</si>
  <si>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</si>
  <si>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</si>
  <si>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</si>
  <si>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</si>
  <si>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</si>
  <si>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</si>
  <si>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</si>
  <si>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</si>
  <si>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</si>
  <si>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</si>
  <si>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</si>
  <si>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</si>
  <si>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</si>
  <si>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</si>
  <si>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</si>
  <si>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</si>
  <si>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</si>
  <si>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</si>
  <si>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</si>
  <si>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</si>
  <si>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</si>
  <si>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</si>
  <si>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</si>
  <si>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</si>
  <si>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</si>
  <si>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</si>
  <si>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</si>
  <si>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</si>
  <si>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</si>
  <si>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</si>
  <si>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</si>
  <si>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</si>
  <si>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</si>
  <si>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</si>
  <si>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</si>
  <si>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</si>
  <si>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</si>
  <si>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</si>
  <si>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</si>
  <si>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</si>
  <si>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</si>
  <si>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</si>
  <si>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</si>
  <si>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</si>
  <si>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</si>
  <si>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</si>
  <si>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</si>
  <si>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</si>
  <si>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</si>
  <si>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</si>
  <si>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</si>
  <si>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</si>
  <si>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</si>
  <si>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</si>
  <si>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</si>
  <si>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</si>
  <si>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</si>
  <si>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</si>
  <si>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</si>
  <si>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</si>
  <si>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</si>
  <si>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</si>
  <si>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</si>
  <si>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</si>
  <si>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</si>
  <si>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</si>
  <si>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</si>
  <si>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</si>
  <si>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</si>
  <si>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</si>
  <si>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</si>
  <si>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</si>
  <si>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</si>
  <si>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</si>
  <si>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</si>
  <si>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</si>
  <si>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</si>
  <si>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</si>
  <si>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</si>
  <si>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</si>
  <si>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</si>
  <si>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</si>
  <si>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</si>
  <si>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</si>
  <si>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</si>
  <si>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</si>
  <si>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</si>
  <si>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</si>
  <si>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</si>
  <si>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</si>
  <si>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</si>
  <si>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</si>
  <si>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</si>
  <si>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</si>
  <si>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</si>
  <si>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</si>
  <si>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</si>
  <si>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</si>
  <si>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</si>
  <si>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</si>
  <si>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</si>
  <si>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</si>
  <si>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</si>
  <si>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</si>
  <si>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</si>
  <si>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</si>
  <si>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</si>
  <si>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</si>
  <si>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</si>
  <si>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</si>
  <si>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</si>
  <si>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</si>
  <si>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</si>
  <si>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</si>
  <si>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</si>
  <si>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</si>
  <si>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</si>
  <si>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</si>
  <si>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</si>
  <si>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</si>
  <si>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</si>
  <si>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</si>
  <si>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</si>
  <si>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</si>
  <si>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</si>
  <si>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</si>
  <si>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</si>
  <si>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</si>
  <si>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</si>
  <si>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</si>
  <si>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</si>
  <si>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</si>
  <si>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</si>
  <si>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</si>
  <si>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</si>
  <si>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</si>
  <si>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</si>
  <si>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</si>
  <si>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</si>
  <si>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</si>
  <si>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</si>
  <si>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</si>
  <si>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</si>
  <si>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</si>
  <si>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</si>
  <si>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</si>
  <si>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</si>
  <si>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</si>
  <si>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</si>
  <si>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</si>
  <si>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</si>
  <si>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</si>
  <si>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</si>
  <si>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</si>
  <si>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</si>
  <si>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</si>
  <si>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</si>
  <si>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</si>
  <si>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</si>
  <si>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</si>
  <si>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</si>
  <si>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</si>
  <si>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</si>
  <si>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</si>
  <si>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</si>
  <si>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</si>
  <si>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</si>
  <si>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</si>
  <si>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</si>
  <si>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</si>
  <si>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</si>
  <si>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</si>
  <si>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</si>
  <si>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</si>
  <si>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</si>
  <si>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</si>
  <si>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</si>
  <si>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</si>
  <si>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</si>
  <si>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</si>
  <si>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</si>
  <si>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</si>
  <si>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</si>
  <si>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</si>
  <si>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</si>
  <si>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</si>
  <si>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</si>
  <si>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</si>
  <si>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</si>
  <si>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</si>
  <si>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</si>
  <si>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</si>
  <si>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</si>
  <si>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</si>
  <si>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</si>
  <si>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</si>
  <si>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</si>
  <si>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</si>
  <si>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</si>
  <si>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</si>
  <si>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</si>
  <si>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</si>
  <si>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</si>
  <si>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</si>
  <si>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</si>
  <si>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</si>
  <si>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</si>
  <si>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</si>
  <si>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</si>
  <si>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</si>
  <si>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</si>
  <si>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</si>
  <si>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</si>
  <si>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</si>
  <si>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</si>
  <si>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</si>
  <si>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</si>
  <si>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</si>
  <si>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</si>
  <si>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</si>
  <si>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</si>
  <si>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</si>
  <si>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</si>
  <si>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</si>
  <si>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</si>
  <si>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</si>
  <si>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</si>
  <si>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</si>
  <si>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</si>
  <si>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</si>
  <si>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</si>
  <si>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</si>
  <si>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</si>
  <si>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</si>
  <si>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</si>
  <si>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</si>
  <si>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</si>
  <si>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</si>
  <si>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</si>
  <si>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</si>
  <si>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</si>
  <si>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</si>
  <si>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</si>
  <si>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</si>
  <si>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</si>
  <si>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</si>
  <si>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</si>
  <si>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</si>
  <si>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</si>
  <si>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</si>
  <si>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</si>
  <si>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</si>
  <si>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</si>
  <si>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</si>
  <si>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</si>
  <si>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</si>
  <si>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</si>
  <si>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</si>
  <si>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</si>
  <si>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</si>
  <si>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</si>
  <si>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</si>
  <si>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</si>
  <si>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</si>
  <si>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</si>
  <si>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</si>
  <si>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</si>
  <si>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</si>
  <si>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</si>
  <si>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</si>
  <si>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</si>
  <si>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</si>
  <si>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</si>
  <si>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</si>
  <si>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</si>
  <si>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</si>
  <si>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</si>
  <si>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</si>
  <si>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</si>
  <si>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</si>
  <si>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</si>
  <si>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</si>
  <si>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</si>
  <si>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</si>
  <si>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</si>
  <si>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</si>
  <si>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</si>
  <si>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</si>
  <si>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</si>
  <si>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</si>
  <si>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</si>
  <si>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</si>
  <si>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</si>
  <si>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</si>
  <si>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</si>
  <si>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</si>
  <si>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</si>
  <si>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</si>
  <si>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</si>
  <si>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</si>
  <si>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</si>
  <si>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</si>
  <si>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</si>
  <si>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</si>
  <si>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</si>
  <si>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</si>
  <si>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</si>
  <si>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</si>
  <si>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</si>
  <si>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</si>
  <si>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</si>
  <si>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</si>
  <si>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</si>
  <si>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</si>
  <si>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</si>
  <si>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</si>
  <si>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</si>
  <si>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</si>
  <si>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</si>
  <si>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</si>
  <si>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</si>
  <si>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</si>
  <si>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</si>
  <si>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</si>
  <si>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</si>
  <si>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</si>
  <si>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</si>
  <si>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</si>
  <si>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</si>
  <si>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</si>
  <si>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</si>
  <si>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</si>
  <si>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</si>
  <si>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</si>
  <si>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</si>
  <si>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</si>
  <si>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</si>
  <si>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</si>
  <si>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</si>
  <si>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</si>
  <si>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</si>
  <si>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</si>
  <si>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</si>
  <si>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</si>
  <si>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</si>
  <si>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</si>
  <si>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</si>
  <si>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</si>
  <si>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</si>
  <si>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</si>
  <si>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</si>
  <si>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</si>
  <si>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</si>
  <si>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</si>
  <si>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</si>
  <si>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</si>
  <si>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</si>
  <si>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</si>
  <si>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</si>
  <si>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</si>
  <si>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</si>
  <si>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</si>
  <si>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</si>
  <si>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</si>
  <si>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</si>
  <si>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</si>
  <si>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</si>
  <si>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</si>
  <si>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</si>
  <si>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</si>
  <si>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</si>
  <si>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</si>
  <si>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</si>
  <si>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</si>
  <si>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</si>
  <si>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</si>
  <si>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</si>
  <si>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</si>
  <si>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</si>
  <si>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</si>
  <si>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</si>
  <si>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</si>
  <si>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</si>
  <si>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</si>
  <si>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</si>
  <si>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</si>
  <si>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</si>
  <si>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</si>
  <si>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</si>
  <si>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</si>
  <si>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</si>
  <si>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</si>
  <si>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</si>
  <si>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</si>
  <si>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</si>
  <si>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</si>
  <si>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</si>
  <si>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</si>
  <si>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</si>
  <si>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</si>
  <si>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</si>
  <si>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</si>
  <si>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</si>
  <si>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</si>
  <si>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</si>
  <si>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</si>
  <si>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</si>
  <si>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</si>
  <si>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</si>
  <si>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</si>
  <si>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</si>
  <si>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</si>
  <si>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</si>
  <si>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</si>
  <si>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</si>
  <si>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</si>
  <si>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</si>
  <si>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</si>
  <si>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</si>
  <si>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</si>
  <si>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</si>
  <si>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</si>
  <si>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</si>
  <si>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</si>
  <si>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</si>
  <si>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</si>
  <si>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</si>
  <si>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</si>
  <si>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</si>
  <si>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</si>
  <si>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</si>
  <si>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</si>
  <si>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</si>
  <si>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</si>
  <si>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</si>
  <si>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</si>
  <si>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</si>
  <si>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</si>
  <si>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</si>
  <si>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</si>
  <si>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</si>
  <si>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</si>
  <si>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</si>
  <si>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</si>
  <si>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</si>
  <si>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</si>
  <si>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</si>
  <si>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</si>
  <si>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</si>
  <si>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</si>
  <si>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</si>
  <si>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</si>
  <si>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</si>
  <si>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</si>
  <si>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</si>
  <si>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</si>
  <si>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</si>
  <si>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</si>
  <si>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</si>
  <si>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</si>
  <si>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</si>
  <si>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</si>
  <si>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</si>
  <si>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</si>
  <si>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</si>
  <si>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</si>
  <si>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</si>
  <si>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</si>
  <si>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</si>
  <si>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</si>
  <si>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</si>
  <si>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</si>
  <si>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</si>
  <si>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</si>
  <si>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</si>
  <si>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</si>
  <si>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</si>
  <si>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</si>
  <si>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</si>
  <si>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</si>
  <si>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</si>
  <si>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</si>
  <si>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</si>
  <si>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</si>
  <si>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</si>
  <si>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</si>
  <si>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</si>
  <si>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</si>
  <si>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</si>
  <si>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</si>
  <si>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</si>
  <si>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</si>
  <si>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</si>
  <si>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</si>
  <si>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</si>
  <si>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</si>
  <si>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</si>
  <si>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</si>
  <si>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</si>
  <si>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</si>
  <si>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</si>
  <si>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</si>
  <si>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</si>
  <si>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</si>
  <si>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</si>
  <si>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</si>
  <si>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</si>
  <si>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</si>
  <si>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</si>
  <si>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</si>
  <si>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</si>
  <si>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</si>
  <si>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</si>
  <si>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</si>
  <si>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</si>
  <si>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</si>
  <si>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</si>
  <si>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</si>
  <si>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</si>
  <si>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</si>
  <si>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</si>
  <si>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</si>
  <si>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</si>
  <si>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</si>
  <si>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</si>
  <si>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</si>
  <si>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</si>
  <si>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</si>
  <si>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</si>
  <si>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</si>
  <si>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</si>
  <si>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</si>
  <si>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</si>
  <si>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</si>
  <si>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</si>
  <si>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</si>
  <si>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</si>
  <si>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</si>
  <si>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</si>
  <si>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</si>
  <si>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</si>
  <si>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</si>
  <si>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</si>
  <si>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</si>
  <si>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</si>
  <si>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</si>
  <si>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</si>
  <si>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</si>
  <si>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</si>
  <si>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</si>
  <si>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</si>
  <si>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</si>
  <si>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</si>
  <si>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</si>
  <si>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</si>
  <si>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</si>
  <si>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</si>
  <si>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</si>
  <si>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</si>
  <si>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</si>
  <si>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</si>
  <si>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</si>
  <si>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</si>
  <si>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</si>
  <si>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</si>
  <si>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</si>
  <si>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</si>
  <si>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</si>
  <si>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</si>
  <si>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</si>
  <si>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</si>
  <si>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</si>
  <si>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</si>
  <si>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</si>
  <si>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</si>
  <si>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</si>
  <si>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</si>
  <si>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</si>
  <si>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</si>
  <si>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</si>
  <si>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</si>
  <si>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</si>
  <si>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</si>
  <si>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</si>
  <si>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</si>
  <si>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</si>
  <si>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</si>
  <si>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</si>
  <si>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</si>
  <si>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</si>
  <si>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</si>
  <si>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</si>
  <si>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</si>
  <si>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</si>
  <si>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</si>
  <si>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</si>
  <si>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</si>
  <si>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</si>
  <si>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</si>
  <si>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</si>
  <si>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</si>
  <si>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</si>
  <si>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</si>
  <si>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</si>
  <si>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</si>
  <si>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</si>
  <si>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</si>
  <si>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</si>
  <si>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</si>
  <si>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</si>
  <si>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</si>
  <si>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</si>
  <si>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</si>
  <si>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</si>
  <si>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</si>
  <si>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</si>
  <si>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</si>
  <si>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</si>
  <si>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</si>
  <si>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</si>
  <si>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</si>
  <si>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</si>
  <si>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</si>
  <si>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</si>
  <si>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</si>
  <si>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</si>
  <si>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</si>
  <si>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</si>
  <si>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</si>
  <si>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</si>
  <si>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</si>
  <si>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</si>
  <si>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</si>
  <si>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</si>
  <si>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</si>
  <si>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</si>
  <si>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</si>
  <si>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</si>
  <si>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</si>
  <si>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</si>
  <si>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</si>
  <si>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</si>
  <si>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</si>
  <si>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</si>
  <si>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</si>
  <si>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</si>
  <si>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</si>
  <si>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</si>
  <si>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</si>
  <si>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</si>
  <si>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</si>
  <si>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</si>
  <si>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</si>
  <si>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</si>
  <si>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</si>
  <si>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</si>
  <si>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</si>
  <si>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</si>
  <si>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</si>
  <si>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</si>
  <si>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</si>
  <si>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</si>
  <si>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</si>
  <si>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</si>
  <si>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</si>
  <si>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</si>
  <si>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</si>
  <si>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</si>
  <si>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</si>
  <si>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</si>
  <si>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</si>
  <si>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</si>
  <si>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</si>
  <si>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</si>
  <si>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</si>
  <si>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</si>
  <si>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</si>
  <si>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</si>
  <si>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</si>
  <si>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</si>
  <si>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</si>
  <si>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</si>
  <si>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</si>
  <si>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</si>
  <si>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</si>
  <si>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</si>
  <si>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</si>
  <si>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</si>
  <si>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</si>
  <si>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</si>
  <si>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</si>
  <si>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</si>
  <si>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</si>
  <si>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</si>
  <si>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</si>
  <si>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</si>
  <si>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</si>
  <si>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</si>
  <si>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</si>
  <si>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</si>
  <si>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</si>
  <si>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</si>
  <si>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</si>
  <si>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</si>
  <si>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</si>
  <si>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</si>
  <si>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</si>
  <si>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</si>
  <si>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</si>
  <si>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</si>
  <si>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</si>
  <si>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</si>
  <si>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</si>
  <si>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</si>
  <si>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</si>
  <si>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</si>
  <si>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</si>
  <si>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</si>
  <si>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</si>
  <si>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</si>
  <si>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</si>
  <si>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</si>
  <si>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</si>
  <si>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</si>
  <si>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</si>
  <si>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</si>
  <si>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</si>
  <si>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</si>
  <si>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</si>
  <si>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</si>
  <si>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</si>
  <si>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</si>
  <si>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</si>
  <si>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</si>
  <si>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</si>
  <si>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</si>
  <si>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</si>
  <si>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</si>
  <si>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</si>
  <si>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</si>
  <si>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</si>
  <si>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</si>
  <si>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</si>
  <si>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</si>
  <si>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</si>
  <si>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</si>
  <si>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</si>
  <si>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</si>
  <si>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</si>
  <si>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</si>
  <si>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</si>
  <si>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</si>
  <si>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</si>
  <si>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</si>
  <si>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</si>
  <si>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</si>
  <si>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</si>
  <si>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</si>
  <si>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</si>
  <si>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</si>
  <si>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</si>
  <si>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</si>
  <si>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</si>
  <si>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</si>
  <si>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</si>
  <si>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</si>
  <si>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</si>
  <si>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</si>
  <si>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</si>
  <si>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</si>
  <si>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</si>
  <si>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</si>
  <si>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</si>
  <si>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</si>
  <si>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</si>
  <si>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</si>
  <si>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</si>
  <si>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</si>
  <si>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</si>
  <si>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</si>
  <si>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</si>
  <si>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</si>
  <si>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</si>
  <si>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</si>
  <si>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</si>
  <si>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</si>
  <si>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</si>
  <si>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</si>
  <si>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</si>
  <si>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</si>
  <si>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</si>
  <si>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</si>
  <si>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</si>
  <si>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</si>
  <si>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</si>
  <si>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</si>
  <si>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</si>
  <si>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</si>
  <si>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</si>
  <si>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</si>
  <si>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</si>
  <si>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</si>
  <si>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</si>
  <si>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</si>
  <si>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</si>
  <si>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</si>
  <si>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</si>
  <si>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</si>
  <si>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</si>
  <si>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</si>
  <si>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</si>
  <si>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</si>
  <si>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</si>
  <si>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</si>
  <si>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</si>
  <si>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</si>
  <si>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</si>
  <si>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</si>
  <si>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</si>
  <si>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</si>
  <si>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</si>
  <si>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</si>
  <si>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</si>
  <si>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</si>
  <si>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</si>
  <si>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</si>
  <si>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</si>
  <si>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</si>
  <si>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</si>
  <si>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</si>
  <si>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</si>
  <si>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</si>
  <si>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</si>
  <si>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</si>
  <si>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</si>
  <si>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</si>
  <si>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</si>
  <si>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</si>
  <si>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</si>
  <si>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</si>
  <si>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</si>
  <si>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</si>
  <si>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</si>
  <si>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</si>
  <si>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</si>
  <si>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</si>
  <si>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</si>
  <si>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</si>
  <si>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</si>
  <si>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</si>
  <si>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</si>
  <si>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</si>
  <si>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</si>
  <si>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</si>
  <si>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</si>
  <si>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</si>
  <si>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</si>
  <si>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</si>
  <si>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</si>
  <si>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</si>
  <si>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</si>
  <si>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</si>
  <si>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</si>
  <si>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</si>
  <si>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</si>
  <si>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</si>
  <si>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</si>
  <si>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</si>
  <si>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</si>
  <si>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</si>
  <si>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</si>
  <si>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</si>
  <si>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</si>
  <si>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</si>
  <si>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</si>
  <si>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</si>
  <si>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</si>
  <si>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</si>
  <si>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</si>
  <si>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</si>
  <si>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</si>
  <si>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</si>
  <si>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</si>
  <si>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</si>
  <si>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</si>
  <si>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</si>
  <si>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</si>
  <si>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</si>
  <si>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</si>
  <si>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</si>
  <si>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</si>
  <si>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</si>
  <si>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</si>
  <si>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</si>
  <si>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</si>
  <si>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</si>
  <si>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</si>
  <si>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</si>
  <si>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</si>
  <si>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</si>
  <si>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</si>
  <si>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</si>
  <si>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</si>
  <si>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</si>
  <si>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</si>
  <si>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</si>
  <si>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</si>
  <si>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</si>
  <si>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</si>
  <si>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</si>
  <si>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</si>
  <si>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</si>
  <si>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</si>
  <si>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</si>
  <si>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</si>
  <si>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</si>
  <si>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</si>
  <si>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</si>
  <si>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</si>
  <si>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</si>
  <si>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</si>
  <si>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</si>
  <si>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</si>
  <si>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</si>
  <si>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</si>
  <si>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</si>
  <si>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</si>
  <si>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</si>
  <si>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</si>
  <si>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</si>
  <si>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</si>
  <si>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</si>
  <si>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</si>
  <si>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</si>
  <si>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</si>
  <si>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</si>
  <si>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</si>
  <si>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</si>
  <si>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</si>
  <si>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</si>
  <si>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</si>
  <si>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</si>
  <si>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</si>
  <si>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</si>
  <si>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</si>
  <si>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</si>
  <si>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</si>
  <si>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</si>
  <si>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</si>
  <si>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</si>
  <si>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</si>
  <si>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</si>
  <si>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</si>
  <si>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</si>
  <si>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</si>
  <si>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</si>
  <si>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</si>
  <si>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</si>
  <si>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</si>
  <si>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</si>
  <si>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</si>
  <si>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</si>
  <si>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</si>
  <si>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</si>
  <si>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</si>
  <si>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</si>
  <si>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</si>
  <si>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</si>
  <si>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</si>
  <si>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</si>
  <si>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</si>
  <si>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</si>
  <si>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</si>
  <si>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</si>
  <si>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</si>
  <si>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</si>
  <si>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</si>
  <si>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</si>
  <si>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</si>
  <si>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</si>
  <si>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</si>
  <si>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</si>
  <si>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</si>
  <si>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</si>
  <si>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</si>
  <si>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</si>
  <si>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</si>
  <si>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</si>
  <si>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</si>
  <si>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</si>
  <si>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</si>
  <si>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</si>
  <si>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</si>
  <si>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</si>
  <si>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</si>
  <si>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</si>
  <si>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</si>
  <si>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</si>
  <si>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</si>
  <si>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</si>
  <si>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</si>
  <si>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</si>
  <si>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</si>
  <si>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</si>
  <si>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</si>
  <si>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</si>
  <si>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</si>
  <si>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</si>
  <si>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</si>
  <si>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</si>
  <si>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</si>
  <si>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</si>
  <si>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</si>
  <si>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</si>
  <si>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</si>
  <si>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</si>
  <si>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</si>
  <si>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</si>
  <si>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</si>
  <si>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</si>
  <si>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</si>
  <si>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</si>
  <si>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</si>
  <si>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</si>
  <si>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</si>
  <si>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</si>
  <si>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</si>
  <si>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</si>
  <si>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</si>
  <si>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</si>
  <si>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</si>
  <si>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</si>
  <si>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</si>
  <si>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</si>
  <si>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</si>
  <si>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</si>
  <si>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</si>
  <si>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</si>
  <si>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</si>
  <si>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</si>
  <si>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</si>
  <si>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</si>
  <si>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</si>
  <si>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</si>
  <si>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</si>
  <si>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</si>
  <si>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</si>
  <si>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</si>
  <si>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</si>
  <si>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</si>
  <si>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</si>
  <si>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</si>
  <si>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</si>
  <si>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</si>
  <si>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</si>
  <si>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</si>
  <si>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</si>
  <si>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</si>
  <si>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</si>
  <si>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</si>
  <si>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</si>
  <si>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</si>
  <si>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</si>
  <si>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</si>
  <si>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</si>
  <si>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</si>
  <si>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</si>
  <si>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</si>
  <si>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</si>
  <si>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</si>
  <si>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</si>
  <si>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</si>
  <si>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</si>
  <si>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</si>
  <si>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</si>
  <si>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</si>
  <si>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</si>
  <si>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</si>
  <si>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</si>
  <si>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</si>
  <si>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</si>
  <si>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</si>
  <si>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</si>
  <si>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</si>
  <si>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</si>
  <si>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</si>
  <si>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</si>
  <si>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</si>
  <si>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</si>
  <si>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</si>
  <si>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</si>
  <si>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</si>
  <si>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</si>
  <si>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</si>
  <si>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</si>
  <si>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</si>
  <si>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</si>
  <si>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</si>
  <si>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</si>
  <si>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</si>
  <si>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</si>
  <si>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</si>
  <si>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</si>
  <si>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</si>
  <si>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</si>
  <si>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</si>
  <si>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</si>
  <si>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</si>
  <si>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</si>
  <si>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</si>
  <si>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</si>
  <si>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</si>
  <si>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</si>
  <si>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</si>
  <si>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</si>
  <si>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</si>
  <si>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</si>
  <si>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</si>
  <si>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</si>
  <si>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</si>
  <si>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</si>
  <si>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</si>
  <si>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</si>
  <si>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</si>
  <si>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</si>
  <si>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</si>
  <si>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</si>
  <si>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</si>
  <si>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</si>
  <si>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</si>
  <si>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</si>
  <si>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</si>
  <si>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</si>
  <si>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</si>
  <si>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</si>
  <si>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</si>
  <si>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</si>
  <si>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</si>
  <si>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</si>
  <si>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</si>
  <si>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</si>
  <si>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</si>
  <si>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</si>
  <si>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</si>
  <si>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</si>
  <si>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</si>
  <si>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</si>
  <si>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</si>
  <si>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</si>
  <si>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</si>
  <si>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</si>
  <si>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</si>
  <si>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</si>
  <si>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</si>
  <si>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</si>
  <si>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</si>
  <si>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</si>
  <si>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</si>
  <si>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</si>
  <si>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</si>
  <si>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</si>
  <si>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</si>
  <si>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</si>
  <si>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</si>
  <si>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</si>
  <si>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</si>
  <si>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</si>
  <si>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</si>
  <si>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</si>
  <si>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</si>
  <si>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</si>
  <si>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</si>
  <si>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</si>
  <si>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</si>
  <si>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</si>
  <si>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</si>
  <si>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</si>
  <si>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</si>
  <si>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</si>
  <si>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</si>
  <si>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</si>
  <si>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</si>
  <si>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</si>
  <si>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</si>
  <si>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</si>
  <si>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</si>
  <si>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</si>
  <si>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</si>
  <si>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</si>
  <si>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</si>
  <si>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</si>
  <si>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</si>
  <si>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</si>
  <si>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</si>
  <si>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</si>
  <si>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</si>
  <si>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</si>
  <si>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</si>
  <si>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</si>
  <si>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</si>
  <si>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</si>
  <si>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</si>
  <si>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</si>
  <si>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</si>
  <si>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</si>
  <si>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</si>
  <si>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</si>
  <si>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</si>
  <si>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</si>
  <si>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</si>
  <si>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</si>
  <si>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</si>
  <si>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</si>
  <si>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</si>
  <si>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</si>
  <si>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</si>
  <si>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</si>
  <si>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</si>
  <si>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</si>
  <si>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</si>
  <si>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</si>
  <si>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</si>
  <si>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</si>
  <si>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</si>
  <si>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</si>
  <si>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</si>
  <si>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</si>
  <si>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</si>
  <si>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</si>
  <si>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</si>
  <si>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</si>
  <si>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</si>
  <si>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</si>
  <si>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</si>
  <si>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</si>
  <si>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</si>
  <si>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</si>
  <si>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</si>
  <si>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</si>
  <si>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</si>
  <si>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</si>
  <si>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</si>
  <si>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</si>
  <si>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</si>
  <si>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</si>
  <si>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</si>
  <si>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</si>
  <si>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</si>
  <si>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</si>
  <si>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</si>
  <si>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</si>
  <si>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</si>
  <si>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</si>
  <si>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</si>
  <si>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</si>
  <si>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</si>
  <si>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</si>
  <si>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</si>
  <si>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</si>
  <si>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</si>
  <si>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</si>
  <si>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</si>
  <si>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</si>
  <si>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</si>
  <si>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</si>
  <si>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</si>
  <si>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</si>
  <si>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</si>
  <si>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</si>
  <si>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</si>
  <si>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</si>
  <si>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</si>
  <si>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</si>
  <si>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</si>
  <si>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</si>
  <si>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</si>
  <si>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</si>
  <si>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</si>
  <si>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</si>
  <si>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</si>
  <si>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</si>
  <si>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</si>
  <si>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</si>
  <si>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</si>
  <si>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</si>
  <si>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</si>
  <si>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</si>
  <si>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</si>
  <si>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</si>
  <si>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</si>
  <si>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</si>
  <si>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</si>
  <si>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</si>
  <si>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</si>
  <si>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</si>
  <si>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</si>
  <si>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</si>
  <si>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</si>
  <si>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</si>
  <si>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</si>
  <si>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</si>
  <si>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</si>
  <si>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</si>
  <si>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</si>
  <si>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</si>
  <si>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</si>
  <si>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</si>
  <si>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</si>
  <si>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</si>
  <si>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</si>
  <si>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</si>
  <si>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</si>
  <si>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</si>
  <si>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</si>
  <si>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</si>
  <si>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</si>
  <si>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</si>
  <si>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</si>
  <si>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</si>
  <si>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</si>
  <si>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</si>
  <si>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</si>
  <si>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</si>
  <si>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</si>
  <si>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</si>
  <si>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</si>
  <si>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</si>
  <si>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</si>
  <si>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</si>
  <si>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</si>
  <si>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</si>
  <si>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</si>
  <si>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</si>
  <si>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</si>
  <si>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</si>
  <si>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</si>
  <si>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</si>
  <si>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</si>
  <si>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</si>
  <si>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</si>
  <si>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</si>
  <si>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</si>
  <si>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</si>
  <si>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</si>
  <si>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</si>
  <si>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</si>
  <si>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</si>
  <si>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</si>
  <si>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</si>
  <si>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</si>
  <si>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</si>
  <si>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</si>
  <si>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</si>
  <si>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</si>
  <si>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</si>
  <si>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</si>
  <si>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</si>
  <si>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</si>
  <si>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</si>
  <si>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</si>
  <si>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</si>
  <si>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</si>
  <si>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</si>
  <si>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</si>
  <si>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</si>
  <si>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</si>
  <si>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</si>
  <si>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</si>
  <si>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</si>
  <si>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</si>
  <si>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</si>
  <si>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</si>
  <si>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</si>
  <si>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</si>
  <si>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</si>
  <si>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</si>
  <si>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</si>
  <si>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</si>
  <si>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</si>
  <si>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</si>
  <si>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</si>
  <si>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</si>
  <si>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</si>
  <si>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</si>
  <si>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</si>
  <si>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</si>
  <si>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</si>
  <si>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</si>
  <si>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</si>
  <si>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</si>
  <si>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</si>
  <si>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</si>
  <si>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</si>
  <si>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</si>
  <si>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</si>
  <si>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</si>
  <si>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</si>
  <si>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</si>
  <si>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</si>
  <si>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</si>
  <si>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</si>
  <si>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</si>
  <si>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</si>
  <si>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</si>
  <si>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</si>
  <si>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</si>
  <si>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</si>
  <si>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</si>
  <si>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</si>
  <si>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</si>
  <si>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</si>
  <si>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</si>
  <si>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</si>
  <si>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</si>
  <si>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</si>
  <si>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</si>
  <si>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</si>
  <si>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</si>
  <si>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</si>
  <si>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</si>
  <si>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</si>
  <si>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</si>
  <si>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</si>
  <si>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</si>
  <si>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</si>
  <si>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</si>
  <si>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</si>
  <si>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</si>
  <si>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</si>
  <si>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</si>
  <si>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</si>
  <si>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</si>
  <si>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</si>
  <si>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</si>
  <si>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</si>
  <si>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</si>
  <si>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</si>
  <si>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</si>
  <si>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</si>
  <si>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</si>
  <si>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</si>
  <si>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</si>
  <si>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</si>
  <si>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</si>
  <si>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</si>
  <si>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</si>
  <si>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</si>
  <si>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</si>
  <si>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</si>
  <si>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</si>
  <si>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</si>
  <si>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</si>
  <si>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</si>
  <si>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</si>
  <si>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</si>
  <si>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</si>
  <si>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</si>
  <si>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</si>
  <si>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</si>
  <si>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</si>
  <si>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</si>
  <si>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</si>
  <si>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</si>
  <si>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</si>
  <si>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</si>
  <si>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</si>
  <si>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</si>
  <si>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</si>
  <si>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</si>
  <si>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</si>
  <si>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</si>
  <si>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</si>
  <si>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</si>
  <si>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</si>
  <si>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</si>
  <si>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</si>
  <si>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</si>
  <si>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</si>
  <si>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</si>
  <si>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</si>
  <si>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</si>
  <si>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</si>
  <si>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</si>
  <si>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</si>
  <si>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</si>
  <si>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</si>
  <si>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</si>
  <si>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</si>
  <si>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</si>
  <si>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</si>
  <si>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</si>
  <si>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</si>
  <si>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</si>
  <si>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</si>
  <si>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</si>
  <si>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</si>
  <si>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</si>
  <si>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</si>
  <si>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</si>
  <si>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</si>
  <si>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</si>
  <si>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</si>
  <si>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</si>
  <si>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</si>
  <si>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</si>
  <si>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</si>
  <si>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</si>
  <si>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</si>
  <si>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</si>
  <si>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</si>
  <si>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</si>
  <si>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</si>
  <si>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</si>
  <si>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</si>
  <si>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</si>
  <si>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</si>
  <si>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</si>
  <si>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</si>
  <si>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</si>
  <si>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</si>
  <si>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</si>
  <si>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</si>
  <si>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</si>
  <si>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</si>
  <si>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</si>
  <si>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</si>
  <si>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</si>
  <si>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</si>
  <si>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</si>
  <si>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</si>
  <si>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</si>
  <si>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</si>
  <si>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</si>
  <si>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</si>
  <si>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</si>
  <si>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</si>
  <si>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</si>
  <si>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</si>
  <si>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</si>
  <si>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</si>
  <si>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</si>
  <si>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</si>
  <si>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</si>
  <si>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</si>
  <si>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</si>
  <si>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</si>
  <si>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</si>
  <si>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</si>
  <si>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</si>
  <si>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</si>
  <si>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</si>
  <si>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</si>
  <si>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</si>
  <si>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</si>
  <si>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</si>
  <si>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</si>
  <si>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</si>
  <si>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</si>
  <si>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</si>
  <si>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</si>
  <si>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</si>
  <si>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</si>
  <si>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</si>
  <si>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</si>
  <si>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</si>
  <si>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</si>
  <si>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</si>
  <si>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</si>
  <si>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</si>
  <si>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</si>
  <si>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</si>
  <si>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</si>
  <si>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</si>
  <si>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</si>
  <si>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</si>
  <si>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</si>
  <si>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</si>
  <si>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</si>
  <si>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</si>
  <si>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</si>
  <si>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</si>
  <si>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</si>
  <si>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</si>
  <si>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</si>
  <si>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</si>
  <si>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</si>
  <si>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</si>
  <si>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</si>
  <si>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</si>
  <si>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</si>
  <si>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</si>
  <si>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</si>
  <si>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</si>
  <si>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</si>
  <si>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</si>
  <si>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</si>
  <si>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</si>
  <si>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</si>
  <si>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</si>
  <si>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</si>
  <si>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</si>
  <si>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</si>
  <si>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</si>
  <si>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</si>
  <si>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</si>
  <si>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</si>
  <si>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</si>
  <si>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</si>
  <si>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</si>
  <si>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</si>
  <si>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</si>
  <si>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</si>
  <si>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</si>
  <si>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</si>
  <si>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</si>
  <si>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</si>
  <si>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</si>
  <si>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</si>
  <si>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</si>
  <si>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</si>
  <si>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</si>
  <si>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</si>
  <si>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</si>
  <si>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</si>
  <si>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</si>
  <si>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</si>
  <si>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</si>
  <si>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</si>
  <si>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</si>
  <si>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</si>
  <si>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</si>
  <si>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</si>
  <si>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</si>
  <si>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</si>
  <si>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</si>
  <si>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</si>
  <si>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</si>
  <si>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</si>
  <si>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</si>
  <si>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</si>
  <si>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</si>
  <si>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</si>
  <si>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</si>
  <si>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</si>
  <si>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</si>
  <si>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</si>
  <si>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</si>
  <si>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</si>
  <si>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</si>
  <si>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</si>
  <si>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</si>
  <si>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</si>
  <si>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</si>
  <si>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</si>
  <si>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</si>
  <si>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</si>
  <si>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</si>
  <si>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</si>
  <si>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</si>
  <si>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</si>
  <si>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</si>
  <si>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</si>
  <si>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</si>
  <si>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</si>
  <si>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</si>
  <si>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</si>
  <si>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</si>
  <si>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</si>
  <si>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</si>
  <si>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</si>
  <si>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</si>
  <si>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</si>
  <si>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</si>
  <si>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</si>
  <si>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</si>
  <si>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</si>
  <si>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</si>
  <si>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</si>
  <si>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</si>
  <si>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</si>
  <si>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</si>
  <si>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</si>
  <si>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</si>
  <si>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</si>
  <si>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</si>
  <si>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</si>
  <si>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</si>
  <si>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</si>
  <si>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</si>
  <si>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</si>
  <si>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</si>
  <si>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</si>
  <si>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</si>
  <si>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</si>
  <si>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</si>
  <si>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</si>
  <si>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</si>
  <si>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</si>
  <si>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</si>
  <si>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</si>
  <si>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</si>
  <si>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</si>
  <si>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</si>
  <si>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</si>
  <si>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</si>
  <si>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</si>
  <si>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</si>
  <si>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</si>
  <si>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</si>
  <si>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</si>
  <si>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</si>
  <si>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</si>
  <si>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</si>
  <si>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</si>
  <si>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</si>
  <si>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</si>
  <si>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</si>
  <si>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</si>
  <si>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</si>
  <si>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</si>
  <si>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</si>
  <si>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</si>
  <si>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</si>
  <si>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</si>
  <si>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</si>
  <si>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</si>
  <si>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</si>
  <si>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</si>
  <si>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</si>
  <si>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</si>
  <si>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</si>
  <si>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</si>
  <si>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</si>
  <si>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</si>
  <si>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</si>
  <si>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</si>
  <si>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</si>
  <si>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</si>
  <si>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</si>
  <si>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</si>
  <si>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</si>
  <si>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</si>
  <si>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</si>
  <si>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</si>
  <si>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</si>
  <si>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</si>
  <si>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</si>
  <si>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</si>
  <si>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</si>
  <si>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</si>
  <si>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</si>
  <si>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</si>
  <si>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</si>
  <si>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</si>
  <si>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</si>
  <si>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</si>
  <si>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</si>
  <si>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</si>
  <si>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</si>
  <si>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</si>
  <si>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</si>
  <si>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</si>
  <si>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</si>
  <si>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</si>
  <si>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</si>
  <si>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</si>
  <si>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</si>
  <si>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</si>
  <si>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</si>
  <si>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</si>
  <si>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</si>
  <si>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</si>
  <si>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</si>
  <si>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</si>
  <si>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</si>
  <si>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</si>
  <si>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</si>
  <si>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</si>
  <si>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</si>
  <si>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</si>
  <si>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</si>
  <si>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</si>
  <si>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</si>
  <si>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</si>
  <si>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</si>
  <si>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</si>
  <si>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</si>
  <si>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</si>
  <si>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</si>
  <si>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</si>
  <si>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</si>
  <si>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</si>
  <si>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</si>
  <si>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</si>
  <si>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</si>
  <si>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</si>
  <si>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</si>
  <si>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</si>
  <si>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</si>
  <si>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</si>
  <si>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</si>
  <si>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</si>
  <si>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</si>
  <si>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</si>
  <si>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</si>
  <si>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</si>
  <si>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</si>
  <si>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</si>
  <si>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</si>
  <si>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</si>
  <si>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</si>
  <si>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</si>
  <si>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</si>
  <si>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</si>
  <si>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</si>
  <si>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</si>
  <si>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</si>
  <si>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</si>
  <si>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</si>
  <si>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</si>
  <si>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</si>
  <si>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</si>
  <si>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</si>
  <si>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</si>
  <si>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</si>
  <si>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</si>
  <si>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</si>
  <si>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</si>
  <si>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</si>
  <si>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</si>
  <si>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</si>
  <si>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</si>
  <si>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</si>
  <si>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</si>
  <si>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</si>
  <si>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</si>
  <si>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</si>
  <si>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</si>
  <si>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</si>
  <si>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</si>
  <si>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</si>
  <si>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</si>
  <si>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</si>
  <si>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</si>
  <si>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</si>
  <si>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</si>
  <si>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</si>
  <si>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</si>
  <si>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</si>
  <si>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</si>
  <si>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</si>
  <si>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</si>
  <si>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</si>
  <si>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</si>
  <si>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</si>
  <si>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</si>
  <si>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</si>
  <si>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</si>
  <si>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</si>
  <si>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</si>
  <si>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</si>
  <si>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</si>
  <si>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</si>
  <si>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</si>
  <si>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</si>
  <si>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</si>
  <si>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</si>
  <si>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</si>
  <si>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</si>
  <si>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</si>
  <si>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</si>
  <si>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</si>
  <si>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</si>
  <si>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</si>
  <si>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</si>
  <si>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</si>
  <si>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</si>
  <si>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</si>
  <si>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</si>
  <si>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</si>
  <si>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</si>
  <si>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</si>
  <si>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</si>
  <si>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</si>
  <si>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</si>
  <si>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</si>
  <si>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</si>
  <si>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</si>
  <si>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</si>
  <si>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</si>
  <si>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</si>
  <si>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</si>
  <si>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</si>
  <si>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</si>
  <si>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</si>
  <si>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</si>
  <si>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</si>
  <si>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</si>
  <si>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</si>
  <si>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</si>
  <si>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</si>
  <si>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</si>
  <si>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</si>
  <si>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</si>
  <si>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</si>
  <si>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</si>
  <si>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</si>
  <si>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</si>
  <si>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</si>
  <si>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</si>
  <si>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</si>
  <si>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</si>
  <si>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</si>
  <si>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</si>
  <si>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</si>
  <si>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</si>
  <si>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</si>
  <si>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</si>
  <si>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</si>
  <si>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</si>
  <si>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</si>
  <si>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</si>
  <si>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</si>
  <si>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</si>
  <si>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</si>
  <si>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</si>
  <si>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</si>
  <si>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</si>
  <si>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</si>
  <si>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</si>
  <si>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</si>
  <si>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</si>
  <si>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</si>
  <si>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</si>
  <si>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</si>
  <si>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</si>
  <si>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</si>
  <si>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</si>
  <si>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</si>
  <si>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</si>
  <si>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</si>
  <si>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</si>
  <si>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</si>
  <si>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</si>
  <si>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</si>
  <si>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</si>
  <si>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</si>
  <si>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</si>
  <si>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</si>
  <si>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</si>
  <si>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</si>
  <si>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</si>
  <si>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</si>
  <si>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</si>
  <si>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</si>
  <si>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</si>
  <si>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</si>
  <si>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</si>
  <si>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</si>
  <si>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</si>
  <si>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</si>
  <si>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</si>
  <si>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</si>
  <si>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</si>
  <si>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</si>
  <si>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</si>
  <si>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</si>
  <si>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</si>
  <si>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</si>
  <si>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</si>
  <si>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</si>
  <si>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</si>
  <si>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</si>
  <si>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</si>
  <si>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</si>
  <si>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</si>
  <si>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</si>
  <si>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</si>
  <si>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</si>
  <si>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</si>
  <si>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</si>
  <si>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</si>
  <si>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</si>
  <si>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</si>
  <si>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</si>
  <si>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</si>
  <si>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</si>
  <si>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</si>
  <si>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</si>
  <si>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</si>
  <si>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</si>
  <si>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</si>
  <si>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</si>
  <si>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</si>
  <si>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</si>
  <si>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</si>
  <si>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</si>
  <si>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</si>
  <si>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</si>
  <si>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</si>
  <si>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</si>
  <si>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</si>
  <si>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</si>
  <si>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</si>
  <si>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</si>
  <si>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</si>
  <si>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</si>
  <si>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</si>
  <si>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</si>
  <si>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</si>
  <si>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</si>
  <si>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</si>
  <si>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</si>
  <si>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</si>
  <si>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</si>
  <si>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</si>
  <si>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</si>
  <si>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</si>
  <si>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</si>
  <si>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</si>
  <si>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</si>
  <si>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</si>
  <si>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</si>
  <si>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</si>
  <si>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</si>
  <si>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</si>
  <si>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</si>
  <si>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</si>
  <si>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</si>
  <si>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</si>
  <si>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</si>
  <si>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</si>
  <si>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</si>
  <si>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</si>
  <si>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</si>
  <si>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</si>
  <si>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</si>
  <si>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</si>
  <si>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</si>
  <si>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</si>
  <si>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</si>
  <si>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</si>
  <si>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</si>
  <si>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</si>
  <si>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</si>
  <si>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</si>
  <si>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</si>
  <si>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</si>
  <si>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</si>
  <si>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</si>
  <si>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</si>
  <si>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</si>
  <si>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</si>
  <si>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</si>
  <si>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</si>
  <si>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</si>
  <si>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</si>
  <si>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</si>
  <si>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</si>
  <si>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</si>
  <si>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</si>
  <si>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</si>
  <si>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</si>
  <si>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</si>
  <si>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</si>
  <si>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</si>
  <si>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</si>
  <si>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</si>
  <si>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</si>
  <si>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</si>
  <si>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</si>
  <si>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</si>
  <si>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</si>
  <si>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</si>
  <si>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</si>
  <si>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</si>
  <si>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</si>
  <si>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</si>
  <si>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</si>
  <si>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</si>
  <si>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</si>
  <si>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</si>
  <si>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</si>
  <si>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</si>
  <si>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</si>
  <si>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</si>
  <si>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</si>
  <si>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</si>
  <si>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</si>
  <si>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</si>
  <si>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</si>
  <si>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</si>
  <si>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</si>
  <si>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</si>
  <si>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</si>
  <si>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</si>
  <si>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</si>
  <si>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</si>
  <si>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</si>
  <si>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</si>
  <si>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</si>
  <si>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</si>
  <si>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</si>
  <si>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</si>
  <si>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</si>
  <si>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</si>
  <si>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</si>
  <si>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</si>
  <si>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</si>
  <si>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</si>
  <si>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</si>
  <si>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</si>
  <si>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</si>
  <si>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</si>
  <si>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</si>
  <si>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</si>
  <si>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</si>
  <si>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</si>
  <si>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</si>
  <si>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</si>
  <si>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</si>
  <si>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</si>
  <si>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</si>
  <si>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</si>
  <si>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</si>
  <si>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</si>
  <si>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</si>
  <si>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</si>
  <si>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</si>
  <si>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</si>
  <si>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</si>
  <si>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</si>
  <si>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</si>
  <si>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</si>
  <si>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</si>
  <si>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</si>
  <si>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</si>
  <si>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</si>
  <si>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</si>
  <si>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</si>
  <si>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</si>
  <si>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</si>
  <si>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</si>
  <si>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</si>
  <si>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</si>
  <si>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</si>
  <si>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</si>
  <si>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</si>
  <si>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</si>
  <si>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</si>
  <si>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</si>
  <si>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</si>
  <si>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</si>
  <si>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</si>
  <si>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</si>
  <si>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</si>
  <si>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</si>
  <si>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</si>
  <si>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</si>
  <si>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</si>
  <si>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</si>
  <si>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</si>
  <si>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</si>
  <si>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</si>
  <si>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</si>
  <si>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</si>
  <si>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</si>
  <si>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</si>
  <si>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</si>
  <si>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</si>
  <si>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</si>
  <si>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</si>
  <si>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</si>
  <si>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</si>
  <si>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</si>
  <si>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</si>
  <si>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</si>
  <si>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</si>
  <si>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</si>
  <si>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</si>
  <si>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</si>
  <si>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</si>
  <si>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</si>
  <si>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</si>
  <si>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</si>
  <si>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</si>
  <si>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</si>
  <si>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</si>
  <si>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</si>
  <si>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</si>
  <si>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</si>
  <si>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</si>
  <si>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</si>
  <si>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</si>
  <si>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</si>
  <si>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</si>
  <si>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</si>
  <si>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</si>
  <si>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</si>
  <si>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</si>
  <si>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</si>
  <si>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</si>
  <si>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</si>
  <si>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</si>
  <si>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</si>
  <si>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</si>
  <si>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</si>
  <si>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</si>
  <si>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</si>
  <si>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</si>
  <si>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</si>
  <si>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</si>
  <si>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</si>
  <si>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</si>
  <si>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</si>
  <si>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</si>
  <si>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</si>
  <si>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</si>
  <si>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</si>
  <si>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</si>
  <si>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</si>
  <si>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</si>
  <si>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</si>
  <si>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</si>
  <si>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</si>
  <si>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</si>
  <si>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</si>
  <si>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</si>
  <si>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</si>
  <si>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</si>
  <si>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</si>
  <si>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</si>
  <si>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</si>
  <si>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</si>
  <si>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</si>
  <si>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</si>
  <si>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</si>
  <si>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</si>
  <si>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</si>
  <si>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</si>
  <si>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</si>
  <si>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</si>
  <si>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</si>
  <si>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</si>
  <si>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</si>
  <si>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</si>
  <si>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</si>
  <si>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</si>
  <si>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</si>
  <si>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</si>
  <si>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</si>
  <si>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</si>
  <si>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</si>
  <si>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</si>
  <si>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</si>
  <si>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</si>
  <si>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</si>
  <si>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</si>
  <si>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</si>
  <si>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</si>
  <si>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</si>
  <si>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</si>
  <si>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</si>
  <si>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</si>
  <si>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</si>
  <si>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</si>
  <si>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</si>
  <si>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</si>
  <si>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</si>
  <si>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</si>
  <si>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</si>
  <si>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</si>
  <si>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</si>
  <si>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</si>
  <si>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</si>
  <si>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</si>
  <si>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</si>
  <si>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</si>
  <si>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</si>
  <si>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</si>
  <si>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</si>
  <si>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</si>
  <si>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</si>
  <si>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</si>
  <si>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</si>
  <si>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</si>
  <si>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</si>
  <si>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</si>
  <si>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</si>
  <si>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</si>
  <si>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</si>
  <si>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</si>
  <si>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</si>
  <si>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</si>
  <si>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</si>
  <si>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</si>
  <si>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</si>
  <si>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</si>
  <si>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</si>
  <si>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</si>
  <si>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</si>
  <si>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</si>
  <si>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</si>
  <si>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</si>
  <si>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</si>
  <si>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</si>
  <si>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</si>
  <si>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</si>
  <si>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</si>
  <si>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</si>
  <si>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</si>
  <si>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</si>
  <si>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</si>
  <si>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</si>
  <si>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</si>
  <si>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</si>
  <si>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</si>
  <si>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</si>
  <si>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</si>
  <si>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</si>
  <si>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</si>
  <si>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</si>
  <si>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</si>
  <si>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</si>
  <si>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</si>
  <si>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</si>
  <si>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</si>
  <si>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</si>
  <si>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</si>
  <si>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</si>
  <si>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</si>
  <si>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</si>
  <si>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</si>
  <si>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</si>
  <si>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</si>
  <si>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</si>
  <si>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</si>
  <si>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</si>
  <si>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</si>
  <si>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</si>
  <si>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</si>
  <si>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</si>
  <si>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</si>
  <si>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</si>
  <si>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</si>
  <si>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</si>
  <si>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</si>
  <si>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</si>
  <si>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</si>
  <si>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</si>
  <si>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</si>
  <si>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</si>
  <si>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</si>
  <si>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</si>
  <si>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</si>
  <si>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</si>
  <si>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</si>
  <si>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</si>
  <si>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</si>
  <si>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</si>
  <si>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</si>
  <si>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</si>
  <si>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</si>
  <si>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</si>
  <si>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</si>
  <si>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</si>
  <si>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</si>
  <si>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</si>
  <si>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</si>
  <si>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</si>
  <si>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</si>
  <si>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</si>
  <si>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</si>
  <si>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</si>
  <si>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</si>
  <si>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</si>
  <si>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</si>
  <si>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</si>
  <si>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</si>
  <si>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</si>
  <si>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</si>
  <si>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</si>
  <si>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</si>
  <si>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</si>
  <si>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</si>
  <si>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</si>
  <si>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</si>
  <si>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</si>
  <si>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</si>
  <si>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</si>
  <si>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</si>
  <si>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</si>
  <si>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</si>
  <si>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</si>
  <si>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</si>
  <si>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</si>
  <si>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</si>
  <si>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</si>
  <si>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</si>
  <si>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</si>
  <si>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</si>
  <si>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</si>
  <si>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</si>
  <si>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</si>
  <si>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</si>
  <si>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</si>
  <si>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</si>
  <si>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</si>
  <si>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</si>
  <si>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</si>
  <si>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</si>
  <si>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</si>
  <si>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</si>
  <si>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</si>
  <si>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</si>
  <si>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</si>
  <si>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</si>
  <si>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</si>
  <si>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</si>
  <si>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</si>
  <si>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</si>
  <si>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</si>
  <si>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</si>
  <si>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</si>
  <si>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</si>
  <si>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</si>
  <si>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</si>
  <si>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</si>
  <si>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</si>
  <si>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</si>
  <si>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</si>
  <si>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</si>
  <si>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</si>
  <si>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</si>
  <si>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</si>
  <si>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</si>
  <si>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</si>
  <si>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</si>
  <si>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</si>
  <si>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</si>
  <si>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</si>
  <si>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</si>
  <si>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</si>
  <si>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</si>
  <si>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</si>
  <si>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</si>
  <si>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</si>
  <si>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</si>
  <si>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</si>
  <si>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</si>
  <si>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</si>
  <si>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</si>
  <si>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</si>
  <si>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</si>
  <si>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</si>
  <si>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</si>
  <si>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</si>
  <si>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</si>
  <si>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</si>
  <si>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</si>
  <si>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</si>
  <si>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</si>
  <si>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</si>
  <si>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</si>
  <si>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</si>
  <si>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</si>
  <si>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</si>
  <si>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</si>
  <si>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</si>
  <si>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</si>
  <si>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</si>
  <si>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</si>
  <si>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</si>
  <si>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</si>
  <si>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</si>
  <si>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</si>
  <si>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</si>
  <si>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</si>
  <si>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</si>
  <si>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</si>
  <si>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</si>
  <si>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</si>
  <si>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</si>
  <si>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</si>
  <si>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</si>
  <si>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</si>
  <si>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</si>
  <si>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</si>
  <si>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</si>
  <si>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</si>
  <si>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</si>
  <si>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</si>
  <si>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</si>
  <si>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</si>
  <si>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</si>
  <si>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</si>
  <si>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</si>
  <si>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</si>
  <si>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</si>
  <si>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</si>
  <si>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</si>
  <si>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</si>
  <si>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</si>
  <si>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</si>
  <si>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</si>
  <si>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</si>
  <si>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</si>
  <si>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</si>
  <si>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</si>
  <si>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</si>
  <si>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</si>
  <si>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</si>
  <si>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</si>
  <si>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</si>
  <si>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</si>
  <si>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</si>
  <si>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</si>
  <si>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</si>
  <si>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</si>
  <si>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</si>
  <si>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</si>
  <si>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</si>
  <si>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</si>
  <si>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</si>
  <si>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</si>
  <si>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</si>
  <si>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</si>
  <si>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</si>
  <si>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</si>
  <si>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</si>
  <si>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</si>
  <si>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</si>
  <si>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</si>
  <si>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</si>
  <si>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</si>
  <si>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</si>
  <si>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</si>
  <si>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</si>
  <si>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</si>
  <si>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</si>
  <si>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</si>
  <si>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</si>
  <si>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</si>
  <si>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</si>
  <si>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</si>
  <si>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</si>
  <si>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</si>
  <si>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</si>
  <si>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</si>
  <si>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</si>
  <si>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</si>
  <si>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</si>
  <si>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</si>
  <si>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</si>
  <si>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</si>
  <si>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</si>
  <si>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</si>
  <si>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</si>
  <si>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</si>
  <si>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</si>
  <si>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</si>
  <si>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</si>
  <si>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</si>
  <si>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</si>
  <si>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</si>
  <si>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</si>
  <si>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</si>
  <si>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</si>
  <si>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</si>
  <si>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</si>
  <si>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</si>
  <si>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</si>
  <si>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</si>
  <si>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</si>
  <si>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</si>
  <si>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</si>
  <si>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</si>
  <si>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</si>
  <si>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</si>
  <si>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</si>
  <si>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</si>
  <si>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</si>
  <si>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</si>
  <si>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</si>
  <si>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</si>
  <si>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</si>
  <si>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</si>
  <si>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</si>
  <si>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</si>
  <si>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</si>
  <si>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</si>
  <si>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</si>
  <si>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</si>
  <si>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</si>
  <si>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</si>
  <si>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</si>
  <si>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</si>
  <si>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</si>
  <si>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</si>
  <si>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</si>
  <si>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</si>
  <si>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</si>
  <si>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</si>
  <si>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</si>
  <si>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</si>
  <si>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</si>
  <si>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</si>
  <si>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</si>
  <si>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</si>
  <si>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</si>
  <si>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</si>
  <si>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</si>
  <si>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</si>
  <si>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</si>
  <si>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</si>
  <si>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</si>
  <si>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</si>
  <si>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</si>
  <si>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</si>
  <si>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</si>
  <si>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</si>
  <si>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</si>
  <si>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</si>
  <si>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</si>
  <si>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</si>
  <si>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</si>
  <si>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</si>
  <si>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</si>
  <si>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</si>
  <si>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</si>
  <si>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</si>
  <si>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</si>
  <si>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</si>
  <si>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</si>
  <si>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</si>
  <si>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</si>
  <si>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</si>
  <si>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</si>
  <si>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</si>
  <si>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</si>
  <si>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</si>
  <si>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</si>
  <si>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</si>
  <si>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</si>
  <si>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</si>
  <si>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</si>
  <si>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</si>
  <si>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</si>
  <si>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</si>
  <si>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</si>
  <si>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</si>
  <si>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</si>
  <si>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</si>
  <si>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</si>
  <si>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</si>
  <si>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</si>
  <si>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</si>
  <si>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</si>
  <si>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</si>
  <si>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</si>
  <si>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</si>
  <si>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</si>
  <si>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</si>
  <si>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</si>
  <si>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</si>
  <si>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</si>
  <si>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</si>
  <si>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</si>
  <si>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</si>
  <si>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</si>
  <si>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</si>
  <si>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</si>
  <si>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</si>
  <si>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</si>
  <si>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</si>
  <si>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</si>
  <si>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</si>
  <si>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</si>
  <si>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</si>
  <si>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</si>
  <si>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</si>
  <si>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</si>
  <si>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</si>
  <si>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</si>
  <si>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</si>
  <si>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</si>
  <si>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</si>
  <si>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</si>
  <si>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</si>
  <si>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</si>
  <si>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</si>
  <si>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</si>
  <si>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</si>
  <si>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</si>
  <si>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</si>
  <si>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</si>
  <si>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</si>
  <si>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</si>
  <si>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</si>
  <si>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</si>
  <si>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</si>
  <si>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</si>
  <si>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</si>
  <si>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</si>
  <si>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</si>
  <si>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</si>
  <si>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</si>
  <si>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</si>
  <si>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</si>
  <si>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</si>
  <si>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</si>
  <si>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</si>
  <si>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</si>
  <si>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</si>
  <si>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</si>
  <si>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</si>
  <si>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</si>
  <si>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</si>
  <si>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</si>
  <si>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</si>
  <si>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</si>
  <si>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</si>
  <si>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</si>
  <si>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</si>
  <si>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</si>
  <si>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</si>
  <si>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</si>
  <si>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</si>
  <si>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</si>
  <si>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</si>
  <si>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</si>
  <si>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</si>
  <si>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</si>
  <si>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</si>
  <si>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</si>
  <si>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</si>
  <si>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</si>
  <si>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</si>
  <si>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</si>
  <si>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</si>
  <si>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</si>
  <si>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</si>
  <si>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</si>
  <si>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</si>
  <si>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</si>
  <si>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</si>
  <si>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</si>
  <si>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</si>
  <si>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</si>
  <si>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</si>
  <si>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</si>
  <si>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</si>
  <si>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</si>
  <si>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</si>
  <si>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</si>
  <si>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</si>
  <si>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</si>
  <si>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</si>
  <si>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</si>
  <si>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</si>
  <si>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</si>
  <si>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</si>
  <si>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</si>
  <si>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</si>
  <si>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</si>
  <si>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</si>
  <si>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</si>
  <si>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</si>
  <si>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</si>
  <si>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</si>
  <si>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</si>
  <si>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</si>
  <si>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</si>
  <si>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</si>
  <si>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</si>
  <si>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</si>
  <si>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</si>
  <si>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</si>
  <si>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</si>
  <si>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</si>
  <si>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</si>
  <si>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</si>
  <si>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</si>
  <si>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</si>
  <si>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</si>
  <si>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</si>
  <si>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</si>
  <si>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</si>
  <si>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</si>
  <si>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</si>
  <si>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</si>
  <si>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</si>
  <si>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</si>
  <si>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</si>
  <si>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</si>
  <si>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</si>
  <si>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</si>
  <si>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</si>
  <si>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</si>
  <si>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</si>
  <si>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</si>
  <si>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</si>
  <si>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</si>
  <si>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</si>
  <si>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</si>
  <si>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</si>
  <si>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</si>
  <si>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</si>
  <si>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</si>
  <si>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</si>
  <si>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</si>
  <si>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</si>
  <si>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</si>
  <si>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</si>
  <si>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</si>
  <si>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</si>
  <si>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</si>
  <si>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</si>
  <si>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</si>
  <si>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</si>
  <si>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</si>
  <si>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</si>
  <si>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</si>
  <si>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</si>
  <si>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</si>
  <si>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</si>
  <si>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</si>
  <si>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</si>
  <si>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</si>
  <si>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</si>
  <si>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</si>
  <si>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</si>
  <si>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</si>
  <si>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</si>
  <si>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</si>
  <si>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</si>
  <si>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</si>
  <si>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</si>
  <si>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</si>
  <si>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</si>
  <si>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</si>
  <si>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</si>
  <si>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</si>
  <si>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</si>
  <si>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</si>
  <si>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</si>
  <si>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</si>
  <si>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</si>
  <si>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</si>
  <si>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</si>
  <si>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</si>
  <si>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</si>
  <si>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</si>
  <si>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</si>
  <si>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</si>
  <si>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</si>
  <si>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</si>
  <si>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</si>
  <si>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</si>
  <si>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</si>
  <si>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</si>
  <si>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</si>
  <si>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</si>
  <si>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</si>
  <si>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</si>
  <si>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</si>
  <si>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</si>
  <si>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</si>
  <si>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</si>
  <si>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</si>
  <si>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</si>
  <si>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</si>
  <si>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</si>
  <si>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</si>
  <si>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</si>
  <si>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</si>
  <si>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</si>
  <si>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</si>
  <si>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</si>
  <si>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</si>
  <si>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</si>
  <si>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</si>
  <si>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</si>
  <si>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</si>
  <si>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</si>
  <si>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</si>
  <si>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</si>
  <si>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</si>
  <si>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</si>
  <si>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</si>
  <si>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</si>
  <si>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</si>
  <si>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</si>
  <si>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</si>
  <si>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</si>
  <si>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</si>
  <si>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</si>
  <si>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</si>
  <si>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</si>
  <si>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</si>
  <si>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</si>
  <si>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</si>
  <si>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</si>
  <si>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</si>
  <si>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</si>
  <si>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</si>
  <si>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</si>
  <si>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</si>
  <si>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</si>
  <si>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</si>
  <si>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</si>
  <si>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</si>
  <si>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</si>
  <si>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</si>
  <si>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</si>
  <si>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</si>
  <si>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</si>
  <si>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</si>
  <si>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</si>
  <si>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</si>
  <si>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</si>
  <si>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</si>
  <si>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</si>
  <si>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</si>
  <si>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</si>
  <si>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</si>
  <si>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</si>
  <si>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</si>
  <si>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</si>
  <si>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</si>
  <si>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</si>
  <si>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</si>
  <si>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</si>
  <si>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</si>
  <si>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</si>
  <si>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</si>
  <si>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</si>
  <si>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</si>
  <si>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</si>
  <si>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</si>
  <si>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</si>
  <si>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</si>
  <si>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</si>
  <si>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</si>
  <si>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</si>
  <si>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</si>
  <si>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</si>
  <si>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</si>
  <si>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</si>
  <si>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</si>
  <si>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</si>
  <si>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</si>
  <si>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</si>
  <si>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</si>
  <si>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</si>
  <si>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</si>
  <si>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</si>
  <si>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</si>
  <si>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</si>
  <si>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</si>
  <si>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</si>
  <si>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</si>
  <si>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</si>
  <si>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</si>
  <si>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</si>
  <si>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</si>
  <si>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</si>
  <si>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</si>
  <si>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</si>
  <si>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</si>
  <si>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</si>
  <si>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</si>
  <si>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</si>
  <si>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</si>
  <si>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</si>
  <si>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</si>
  <si>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</si>
  <si>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</si>
  <si>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</si>
  <si>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</si>
  <si>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</si>
  <si>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</si>
  <si>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</si>
  <si>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</si>
  <si>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</si>
  <si>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</si>
  <si>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</si>
  <si>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</si>
  <si>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</si>
  <si>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</si>
  <si>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</si>
  <si>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</si>
  <si>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</si>
  <si>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</si>
  <si>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</si>
  <si>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</si>
  <si>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</si>
  <si>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</si>
  <si>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</si>
  <si>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</si>
  <si>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</si>
  <si>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</si>
  <si>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</si>
  <si>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</si>
  <si>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</si>
  <si>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</si>
  <si>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</si>
  <si>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</si>
  <si>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</si>
  <si>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</si>
  <si>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</si>
  <si>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</si>
  <si>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</si>
  <si>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</si>
  <si>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</si>
  <si>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</si>
  <si>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</si>
  <si>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</si>
  <si>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</si>
  <si>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</si>
  <si>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</si>
  <si>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</si>
  <si>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</si>
  <si>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</si>
  <si>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</si>
  <si>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</si>
  <si>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</si>
  <si>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</si>
  <si>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</si>
  <si>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</si>
  <si>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</si>
  <si>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</si>
  <si>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</si>
  <si>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</si>
  <si>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</si>
  <si>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</si>
  <si>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</si>
  <si>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</si>
  <si>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</si>
  <si>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</si>
  <si>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</si>
  <si>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</si>
  <si>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</si>
  <si>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</si>
  <si>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</si>
  <si>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</si>
  <si>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</si>
  <si>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</si>
  <si>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</si>
  <si>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</si>
  <si>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</si>
  <si>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</si>
  <si>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</si>
  <si>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</si>
  <si>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</si>
  <si>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</si>
  <si>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</si>
  <si>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</si>
  <si>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</si>
  <si>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</si>
  <si>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</si>
  <si>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</si>
  <si>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</si>
  <si>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</si>
  <si>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</si>
  <si>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</si>
  <si>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</si>
  <si>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</si>
  <si>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</si>
  <si>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</si>
  <si>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</si>
  <si>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</si>
  <si>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</si>
  <si>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</si>
  <si>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</si>
  <si>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</si>
  <si>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</si>
  <si>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</si>
  <si>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</si>
  <si>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</si>
  <si>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</si>
  <si>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</si>
  <si>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</si>
  <si>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</si>
  <si>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</si>
  <si>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</si>
  <si>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</si>
  <si>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</si>
  <si>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</si>
  <si>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</si>
  <si>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</si>
  <si>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</si>
  <si>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</si>
  <si>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</si>
  <si>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</si>
  <si>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</si>
  <si>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</si>
  <si>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</si>
  <si>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</si>
  <si>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</si>
  <si>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</si>
  <si>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</si>
  <si>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</si>
  <si>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</si>
  <si>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</si>
  <si>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</si>
  <si>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</si>
  <si>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</si>
  <si>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</si>
  <si>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</si>
  <si>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</si>
  <si>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</si>
  <si>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</si>
  <si>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</si>
  <si>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</si>
  <si>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</si>
  <si>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</si>
  <si>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</si>
  <si>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</si>
  <si>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</si>
  <si>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</si>
  <si>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</si>
  <si>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</si>
  <si>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</si>
  <si>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</si>
  <si>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</si>
  <si>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</si>
  <si>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</si>
  <si>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</si>
  <si>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</si>
  <si>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</si>
  <si>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</si>
  <si>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</si>
  <si>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</si>
  <si>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</si>
  <si>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</si>
  <si>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</si>
  <si>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</si>
  <si>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</si>
  <si>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</si>
  <si>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</si>
  <si>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</si>
  <si>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</si>
  <si>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</si>
  <si>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</si>
  <si>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</si>
  <si>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</si>
  <si>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</si>
  <si>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</si>
  <si>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</si>
  <si>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</si>
  <si>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</si>
  <si>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</si>
  <si>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</si>
  <si>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</si>
  <si>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</si>
  <si>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</si>
  <si>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</si>
  <si>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</si>
  <si>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</si>
  <si>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</si>
  <si>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</si>
  <si>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</si>
  <si>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</si>
  <si>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</si>
  <si>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</si>
  <si>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</si>
  <si>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</si>
  <si>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</si>
  <si>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</si>
  <si>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</si>
  <si>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</si>
  <si>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</si>
  <si>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</si>
  <si>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</si>
  <si>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</si>
  <si>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</si>
  <si>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</si>
  <si>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</si>
  <si>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</si>
  <si>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</si>
  <si>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</si>
  <si>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</si>
  <si>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</si>
  <si>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</si>
  <si>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</si>
  <si>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</si>
  <si>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</si>
  <si>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</si>
  <si>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</si>
  <si>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</si>
  <si>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</si>
  <si>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</si>
  <si>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</si>
  <si>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</si>
  <si>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</si>
  <si>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</si>
  <si>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</si>
  <si>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</si>
  <si>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</si>
  <si>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</si>
  <si>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</si>
  <si>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</si>
  <si>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</si>
  <si>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</si>
  <si>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</si>
  <si>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</si>
  <si>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</si>
  <si>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</si>
  <si>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</si>
  <si>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</si>
  <si>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</si>
  <si>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</si>
  <si>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</si>
  <si>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</si>
  <si>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</si>
  <si>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</si>
  <si>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</si>
  <si>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</si>
  <si>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</si>
  <si>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</si>
  <si>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</si>
  <si>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</si>
  <si>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</si>
  <si>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</si>
  <si>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</si>
  <si>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</si>
  <si>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</si>
  <si>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</si>
  <si>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</si>
  <si>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</si>
  <si>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</si>
  <si>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</si>
  <si>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</si>
  <si>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</si>
  <si>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</si>
  <si>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</si>
  <si>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</si>
  <si>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</si>
  <si>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</si>
  <si>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</si>
  <si>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</si>
  <si>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</si>
  <si>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</si>
  <si>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</si>
  <si>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</si>
  <si>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</si>
  <si>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</si>
  <si>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</si>
  <si>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</si>
  <si>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</si>
  <si>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</si>
  <si>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</si>
  <si>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</si>
  <si>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</si>
  <si>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</si>
  <si>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</si>
  <si>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</si>
  <si>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</si>
  <si>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</si>
  <si>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</si>
  <si>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</si>
  <si>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</si>
  <si>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</si>
  <si>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</si>
  <si>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</si>
  <si>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</si>
  <si>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</si>
  <si>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</si>
  <si>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</si>
  <si>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</si>
  <si>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</si>
  <si>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</si>
  <si>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</si>
  <si>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</si>
  <si>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</si>
  <si>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</si>
  <si>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</si>
  <si>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</si>
  <si>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</si>
  <si>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</si>
  <si>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</si>
  <si>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</si>
  <si>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</si>
  <si>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</si>
  <si>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</si>
  <si>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</si>
  <si>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</si>
  <si>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</si>
  <si>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</si>
  <si>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</si>
  <si>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</si>
  <si>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</si>
  <si>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</si>
  <si>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</si>
  <si>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</si>
  <si>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</si>
  <si>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</si>
  <si>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</si>
  <si>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</si>
  <si>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</si>
  <si>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</si>
  <si>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</si>
  <si>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</si>
  <si>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</si>
  <si>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</si>
  <si>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</si>
  <si>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</si>
  <si>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</si>
  <si>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</si>
  <si>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</si>
  <si>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</si>
  <si>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</si>
  <si>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</si>
  <si>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</si>
  <si>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</si>
  <si>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</si>
  <si>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</si>
  <si>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</si>
  <si>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</si>
  <si>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</si>
  <si>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</si>
  <si>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</si>
  <si>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</si>
  <si>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</si>
  <si>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</si>
  <si>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</si>
  <si>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</si>
  <si>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</si>
  <si>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</si>
  <si>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</si>
  <si>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</si>
  <si>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</si>
  <si>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</si>
  <si>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</si>
  <si>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</si>
  <si>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</si>
  <si>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</si>
  <si>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</si>
  <si>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</si>
  <si>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</si>
  <si>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</si>
  <si>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</si>
  <si>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</si>
  <si>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</si>
  <si>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</si>
  <si>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</si>
  <si>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</si>
  <si>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</si>
  <si>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</si>
  <si>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</si>
  <si>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</si>
  <si>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</si>
  <si>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</si>
  <si>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</si>
  <si>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</si>
  <si>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</si>
  <si>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</si>
  <si>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</si>
  <si>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</si>
  <si>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</si>
  <si>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</si>
  <si>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</si>
  <si>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</si>
  <si>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</si>
  <si>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</si>
  <si>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</si>
  <si>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</si>
  <si>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</si>
  <si>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</si>
  <si>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</si>
  <si>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</si>
  <si>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</si>
  <si>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</si>
  <si>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</si>
  <si>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</si>
  <si>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</si>
  <si>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</si>
  <si>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</si>
  <si>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</si>
  <si>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</si>
  <si>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</si>
  <si>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</si>
  <si>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</si>
  <si>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</si>
  <si>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</si>
  <si>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</si>
  <si>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</si>
  <si>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</si>
  <si>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</si>
  <si>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</si>
  <si>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</si>
  <si>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</si>
  <si>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</si>
  <si>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</si>
  <si>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</si>
  <si>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</si>
  <si>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</si>
  <si>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</si>
  <si>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</si>
  <si>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</si>
  <si>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</si>
  <si>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</si>
  <si>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</si>
  <si>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</si>
  <si>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</si>
  <si>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</si>
  <si>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</si>
  <si>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</si>
  <si>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</si>
  <si>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</si>
  <si>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</si>
  <si>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</si>
  <si>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</si>
  <si>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</si>
  <si>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</si>
  <si>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</si>
  <si>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</si>
  <si>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</si>
  <si>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</si>
  <si>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</si>
  <si>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</si>
  <si>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</si>
  <si>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</si>
  <si>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</si>
  <si>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</si>
  <si>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</si>
  <si>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</si>
  <si>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</si>
  <si>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</si>
  <si>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</si>
  <si>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</si>
  <si>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</si>
  <si>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</si>
  <si>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</si>
  <si>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</si>
  <si>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</si>
  <si>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</si>
  <si>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</si>
  <si>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</si>
  <si>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</si>
  <si>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</si>
  <si>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</si>
  <si>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</si>
  <si>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</si>
  <si>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</si>
  <si>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</si>
  <si>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</si>
  <si>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</si>
  <si>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</si>
  <si>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</si>
  <si>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</si>
  <si>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</si>
  <si>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</si>
  <si>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</si>
  <si>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</si>
  <si>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</si>
  <si>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</si>
  <si>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</si>
  <si>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</si>
  <si>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</si>
  <si>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</si>
  <si>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</si>
  <si>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</si>
  <si>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</si>
  <si>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</si>
  <si>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</si>
  <si>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</si>
  <si>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</si>
  <si>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</si>
  <si>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</si>
  <si>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</si>
  <si>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</si>
  <si>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</si>
  <si>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</si>
  <si>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</si>
  <si>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</si>
  <si>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</si>
  <si>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</si>
  <si>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</si>
  <si>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</si>
  <si>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</si>
  <si>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</si>
  <si>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</si>
  <si>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</si>
  <si>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</si>
  <si>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</si>
  <si>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</si>
  <si>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</si>
  <si>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</si>
  <si>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</si>
  <si>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</si>
  <si>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</si>
  <si>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</si>
  <si>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</si>
  <si>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</si>
  <si>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</si>
  <si>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</si>
  <si>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</si>
  <si>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</si>
  <si>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</si>
  <si>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</si>
  <si>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</si>
  <si>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</si>
  <si>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</si>
  <si>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</si>
  <si>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</si>
  <si>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</si>
  <si>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</si>
  <si>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</si>
  <si>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</si>
  <si>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</si>
  <si>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</si>
  <si>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</si>
  <si>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</si>
  <si>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</si>
  <si>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</si>
  <si>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</si>
  <si>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</si>
  <si>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</si>
  <si>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</si>
  <si>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</si>
  <si>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</si>
  <si>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</si>
  <si>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</si>
  <si>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</si>
  <si>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</si>
  <si>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</si>
  <si>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</si>
  <si>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</si>
  <si>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</si>
  <si>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</si>
  <si>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</si>
  <si>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</si>
  <si>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</si>
  <si>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</si>
  <si>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</si>
  <si>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</si>
  <si>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</si>
  <si>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</si>
  <si>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</si>
  <si>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</si>
  <si>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</si>
  <si>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</si>
  <si>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</si>
  <si>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</si>
  <si>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</si>
  <si>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</si>
  <si>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</si>
  <si>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</si>
  <si>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</si>
  <si>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</si>
  <si>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</si>
  <si>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</si>
  <si>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</si>
  <si>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</si>
  <si>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</si>
  <si>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</si>
  <si>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</si>
  <si>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</si>
  <si>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</si>
  <si>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</si>
  <si>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</si>
  <si>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</si>
  <si>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</si>
  <si>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</si>
  <si>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</si>
  <si>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</si>
  <si>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</si>
  <si>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</si>
  <si>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</si>
  <si>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</si>
  <si>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</si>
  <si>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</si>
  <si>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</si>
  <si>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</si>
  <si>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</si>
  <si>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</si>
  <si>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</si>
  <si>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</si>
  <si>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</si>
  <si>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</si>
  <si>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</si>
  <si>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</si>
  <si>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</si>
  <si>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</si>
  <si>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</si>
  <si>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</si>
  <si>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</si>
  <si>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</si>
  <si>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</si>
  <si>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</si>
  <si>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</si>
  <si>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</si>
  <si>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</si>
  <si>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</si>
  <si>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</si>
  <si>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</si>
  <si>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</si>
  <si>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</si>
  <si>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</si>
  <si>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</si>
  <si>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</si>
  <si>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</si>
  <si>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</si>
  <si>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</si>
  <si>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</si>
  <si>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</si>
  <si>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</si>
  <si>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</si>
  <si>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</si>
  <si>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</si>
  <si>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</si>
  <si>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</si>
  <si>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</si>
  <si>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</si>
  <si>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</si>
  <si>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</si>
  <si>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</si>
  <si>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</si>
  <si>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</si>
  <si>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</si>
  <si>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</si>
  <si>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</si>
  <si>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</si>
  <si>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</si>
  <si>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</si>
  <si>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</si>
  <si>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</si>
  <si>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</si>
  <si>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</si>
  <si>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</si>
  <si>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</si>
  <si>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</si>
  <si>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</si>
  <si>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</si>
  <si>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</si>
  <si>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</si>
  <si>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</si>
  <si>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</si>
  <si>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</si>
  <si>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</si>
  <si>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</si>
  <si>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</si>
  <si>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</si>
  <si>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</si>
  <si>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</si>
  <si>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</si>
  <si>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</si>
  <si>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</si>
  <si>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</si>
  <si>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</si>
  <si>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</si>
  <si>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</si>
  <si>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</si>
  <si>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</si>
  <si>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</si>
  <si>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</si>
  <si>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</si>
  <si>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</si>
  <si>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</si>
  <si>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</si>
  <si>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</si>
  <si>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</si>
  <si>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</si>
  <si>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</si>
  <si>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</si>
  <si>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</si>
  <si>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</si>
  <si>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</si>
  <si>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</si>
  <si>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</si>
  <si>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</si>
  <si>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</si>
  <si>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</si>
  <si>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</si>
  <si>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</si>
  <si>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</si>
  <si>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</si>
  <si>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</si>
  <si>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</si>
  <si>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</si>
  <si>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</si>
  <si>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</si>
  <si>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</si>
  <si>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</si>
  <si>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</si>
  <si>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</si>
  <si>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</si>
  <si>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</si>
  <si>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</si>
  <si>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</si>
  <si>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</si>
  <si>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</si>
  <si>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</si>
  <si>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</si>
  <si>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</si>
  <si>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</si>
  <si>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</si>
  <si>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</si>
  <si>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</si>
  <si>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</si>
  <si>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</si>
  <si>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</si>
  <si>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</si>
  <si>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</si>
  <si>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</si>
  <si>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</si>
  <si>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</si>
  <si>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</si>
  <si>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</si>
  <si>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</si>
  <si>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</si>
  <si>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</si>
  <si>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</si>
  <si>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</si>
  <si>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</si>
  <si>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</si>
  <si>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</si>
  <si>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</si>
  <si>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</si>
  <si>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</si>
  <si>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</si>
  <si>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</si>
  <si>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</si>
  <si>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</si>
  <si>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</si>
  <si>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</si>
  <si>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</si>
  <si>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</si>
  <si>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</si>
  <si>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</si>
  <si>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</si>
  <si>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</si>
  <si>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</si>
  <si>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</si>
  <si>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</si>
  <si>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</si>
  <si>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</si>
  <si>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</si>
  <si>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</si>
  <si>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</si>
  <si>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</si>
  <si>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</si>
  <si>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</si>
  <si>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</si>
  <si>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</si>
  <si>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</si>
  <si>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</si>
  <si>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</si>
  <si>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</si>
  <si>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</si>
  <si>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</si>
  <si>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</si>
  <si>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</si>
  <si>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</si>
  <si>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</si>
  <si>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</si>
  <si>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</si>
  <si>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</si>
  <si>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</si>
  <si>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</si>
  <si>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</si>
  <si>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</si>
  <si>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</si>
  <si>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</si>
  <si>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</si>
  <si>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</si>
  <si>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</si>
  <si>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</si>
  <si>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</si>
  <si>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</si>
  <si>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</si>
  <si>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</si>
  <si>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</si>
  <si>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</si>
  <si>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</si>
  <si>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</si>
  <si>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</si>
  <si>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</si>
  <si>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</si>
  <si>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</si>
  <si>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</si>
  <si>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</si>
  <si>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</si>
  <si>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</si>
  <si>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</si>
  <si>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</si>
  <si>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</si>
  <si>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</si>
  <si>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</si>
  <si>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</si>
  <si>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</si>
  <si>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</si>
  <si>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</si>
  <si>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</si>
  <si>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</si>
  <si>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</si>
  <si>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</si>
  <si>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</si>
  <si>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</si>
  <si>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</si>
  <si>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</si>
  <si>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</si>
  <si>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</si>
  <si>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</si>
  <si>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</si>
  <si>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</si>
  <si>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</si>
  <si>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</si>
  <si>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</si>
  <si>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</si>
  <si>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</si>
  <si>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</si>
  <si>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</si>
  <si>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</si>
  <si>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</si>
  <si>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</si>
  <si>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</si>
  <si>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</si>
  <si>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</si>
  <si>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</si>
  <si>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</si>
  <si>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</si>
  <si>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</si>
  <si>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</si>
  <si>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</si>
  <si>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</si>
  <si>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</si>
  <si>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</si>
  <si>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</si>
  <si>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</si>
  <si>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</si>
  <si>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</si>
  <si>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</si>
  <si>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</si>
  <si>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</si>
  <si>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</si>
  <si>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</si>
  <si>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</si>
  <si>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</si>
  <si>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</si>
  <si>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</si>
  <si>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</si>
  <si>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</si>
  <si>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</si>
  <si>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</si>
  <si>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</si>
  <si>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</si>
  <si>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</si>
  <si>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</si>
  <si>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</si>
  <si>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</si>
  <si>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</si>
  <si>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</si>
  <si>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</si>
  <si>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</si>
  <si>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</si>
  <si>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</si>
  <si>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</si>
  <si>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</si>
  <si>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</si>
  <si>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</si>
  <si>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</si>
  <si>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</si>
  <si>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</si>
  <si>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</si>
  <si>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</si>
  <si>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</si>
  <si>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</si>
  <si>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</si>
  <si>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</si>
  <si>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</si>
  <si>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</si>
  <si>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</si>
  <si>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</si>
  <si>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</si>
  <si>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</si>
  <si>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</si>
  <si>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</si>
  <si>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</si>
  <si>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</si>
  <si>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</si>
  <si>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</si>
  <si>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</si>
  <si>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</si>
  <si>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</si>
  <si>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</si>
  <si>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</si>
  <si>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</si>
  <si>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</si>
  <si>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</si>
  <si>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</si>
  <si>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</si>
  <si>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</si>
  <si>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</si>
  <si>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</si>
  <si>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</si>
  <si>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</si>
  <si>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</si>
  <si>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</si>
  <si>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</si>
  <si>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</si>
  <si>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</si>
  <si>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</si>
  <si>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</si>
  <si>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</si>
  <si>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</si>
  <si>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</si>
  <si>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</si>
  <si>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</si>
  <si>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</si>
  <si>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</si>
  <si>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</si>
  <si>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</si>
  <si>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</si>
  <si>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</si>
  <si>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</si>
  <si>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</si>
  <si>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</si>
  <si>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</si>
  <si>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</si>
  <si>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</si>
  <si>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</si>
  <si>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</si>
  <si>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</si>
  <si>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</si>
  <si>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</si>
  <si>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</si>
  <si>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</si>
  <si>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</si>
  <si>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</si>
  <si>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</si>
  <si>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</si>
  <si>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</si>
  <si>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</si>
  <si>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</si>
  <si>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</si>
  <si>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</si>
  <si>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</si>
  <si>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</si>
  <si>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</si>
  <si>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</si>
  <si>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</si>
  <si>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</si>
  <si>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</si>
  <si>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</si>
  <si>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</si>
  <si>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</si>
  <si>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</si>
  <si>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</si>
  <si>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</si>
  <si>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</si>
  <si>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</si>
  <si>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</si>
  <si>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</si>
  <si>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</si>
  <si>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</si>
  <si>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</si>
  <si>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</si>
  <si>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</si>
  <si>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</si>
  <si>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</si>
  <si>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</si>
  <si>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</si>
  <si>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</si>
  <si>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</si>
  <si>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</si>
  <si>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</si>
  <si>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</si>
  <si>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</si>
  <si>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</si>
  <si>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</si>
  <si>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</si>
  <si>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</si>
  <si>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</si>
  <si>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</si>
  <si>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</si>
  <si>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</si>
  <si>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</si>
  <si>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</si>
  <si>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</si>
  <si>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</si>
  <si>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</si>
  <si>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</si>
  <si>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</si>
  <si>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</si>
  <si>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</si>
  <si>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</si>
  <si>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</si>
  <si>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</si>
  <si>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</si>
  <si>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</si>
  <si>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</si>
  <si>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</si>
  <si>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</si>
  <si>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</si>
  <si>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</si>
  <si>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</si>
  <si>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</si>
  <si>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</si>
  <si>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</si>
  <si>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</si>
  <si>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</si>
  <si>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</si>
  <si>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</si>
  <si>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</si>
  <si>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</si>
  <si>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</si>
  <si>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</si>
  <si>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</si>
  <si>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</si>
  <si>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</si>
  <si>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</si>
  <si>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</si>
  <si>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</si>
  <si>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</si>
  <si>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</si>
  <si>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</si>
  <si>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</si>
  <si>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</si>
  <si>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</si>
  <si>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</si>
  <si>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</si>
  <si>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</si>
  <si>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</si>
  <si>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</si>
  <si>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</si>
  <si>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</si>
  <si>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</si>
  <si>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</si>
  <si>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</si>
  <si>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</si>
  <si>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</si>
  <si>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</si>
  <si>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</si>
  <si>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</si>
  <si>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</si>
  <si>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</si>
  <si>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</si>
  <si>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</si>
  <si>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</si>
  <si>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</si>
  <si>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</si>
  <si>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</si>
  <si>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</si>
  <si>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</si>
  <si>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</si>
  <si>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</si>
  <si>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</si>
  <si>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</si>
  <si>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</si>
  <si>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</si>
  <si>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</si>
  <si>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</si>
  <si>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</si>
  <si>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</si>
  <si>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</si>
  <si>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</si>
  <si>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</si>
  <si>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</si>
  <si>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</si>
  <si>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</si>
  <si>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</si>
  <si>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</si>
  <si>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</si>
  <si>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</si>
  <si>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</si>
  <si>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</si>
  <si>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</si>
  <si>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</si>
  <si>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</si>
  <si>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</si>
  <si>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</si>
  <si>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</si>
  <si>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</si>
  <si>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</si>
  <si>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</si>
  <si>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</si>
  <si>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</si>
  <si>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</si>
  <si>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</si>
  <si>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</si>
  <si>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</si>
  <si>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</si>
  <si>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</si>
  <si>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</si>
  <si>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</si>
  <si>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</si>
  <si>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</si>
  <si>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</si>
  <si>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</si>
  <si>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</si>
  <si>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</si>
  <si>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</si>
  <si>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</si>
  <si>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</si>
  <si>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</si>
  <si>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</si>
  <si>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</si>
  <si>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</si>
  <si>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</si>
  <si>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</si>
  <si>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</si>
  <si>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</si>
  <si>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</si>
  <si>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</si>
  <si>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</si>
  <si>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</si>
  <si>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</si>
  <si>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</si>
  <si>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</si>
  <si>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</si>
  <si>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</si>
  <si>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</si>
  <si>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</si>
  <si>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</si>
  <si>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</si>
  <si>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</si>
  <si>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</si>
  <si>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</si>
  <si>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</si>
  <si>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</si>
  <si>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</si>
  <si>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</si>
  <si>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</si>
  <si>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</si>
  <si>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</si>
  <si>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</si>
  <si>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</si>
  <si>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</si>
  <si>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</si>
  <si>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</si>
  <si>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</si>
  <si>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</si>
  <si>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</si>
  <si>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</si>
  <si>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</si>
  <si>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</si>
  <si>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</si>
  <si>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</si>
  <si>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</si>
  <si>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</si>
  <si>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</si>
  <si>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</si>
  <si>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</si>
  <si>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</si>
  <si>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</si>
  <si>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</si>
  <si>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</si>
  <si>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</si>
  <si>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</si>
  <si>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</si>
  <si>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</si>
  <si>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</si>
  <si>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</si>
  <si>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</si>
  <si>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</si>
  <si>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</si>
  <si>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</si>
  <si>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</si>
  <si>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</si>
  <si>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</si>
  <si>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</si>
  <si>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</si>
  <si>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</si>
  <si>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</si>
  <si>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</si>
  <si>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</si>
  <si>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</si>
  <si>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</si>
  <si>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</si>
  <si>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</si>
  <si>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</si>
  <si>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</si>
  <si>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</si>
  <si>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</si>
  <si>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</si>
  <si>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</si>
  <si>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</si>
  <si>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</si>
  <si>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</si>
  <si>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</si>
  <si>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</si>
  <si>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</si>
  <si>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</si>
  <si>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</si>
  <si>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</si>
  <si>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</si>
  <si>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</si>
  <si>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</si>
  <si>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</si>
  <si>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</si>
  <si>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</si>
  <si>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</si>
  <si>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</si>
  <si>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</si>
  <si>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</si>
  <si>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</si>
  <si>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</si>
  <si>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</si>
  <si>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</si>
  <si>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</si>
  <si>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</si>
  <si>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</si>
  <si>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</si>
  <si>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</si>
  <si>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</si>
  <si>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</si>
  <si>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</si>
  <si>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</si>
  <si>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</si>
  <si>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</si>
  <si>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</si>
  <si>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</si>
  <si>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</si>
  <si>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</si>
  <si>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</si>
  <si>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</si>
  <si>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</si>
  <si>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</si>
  <si>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</si>
  <si>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</si>
  <si>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</si>
  <si>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</si>
  <si>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</si>
  <si>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</si>
  <si>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</si>
  <si>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</si>
  <si>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</si>
  <si>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</si>
  <si>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</si>
  <si>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</si>
  <si>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</si>
  <si>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</si>
  <si>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</si>
  <si>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</si>
  <si>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</si>
  <si>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</si>
  <si>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</si>
  <si>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</si>
  <si>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</si>
  <si>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</si>
  <si>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</si>
  <si>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</si>
  <si>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</si>
  <si>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</si>
  <si>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</si>
  <si>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</si>
  <si>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</si>
  <si>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</si>
  <si>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</si>
  <si>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</si>
  <si>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</si>
  <si>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</si>
  <si>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</si>
  <si>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</si>
  <si>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</si>
  <si>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</si>
  <si>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</si>
  <si>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</si>
  <si>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</si>
  <si>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</si>
  <si>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</si>
  <si>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</si>
  <si>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</si>
  <si>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</si>
  <si>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</si>
  <si>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</si>
  <si>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</si>
  <si>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</si>
  <si>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</si>
  <si>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</si>
  <si>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</si>
  <si>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</si>
  <si>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</si>
  <si>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</si>
  <si>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</si>
  <si>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</si>
  <si>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</si>
  <si>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</si>
  <si>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</si>
  <si>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</si>
  <si>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</si>
  <si>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</si>
  <si>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</si>
  <si>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</si>
  <si>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</si>
  <si>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</si>
  <si>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</si>
  <si>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</si>
  <si>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</si>
  <si>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</si>
  <si>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</si>
  <si>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</si>
  <si>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</si>
  <si>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</si>
  <si>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</si>
  <si>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</si>
  <si>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</si>
  <si>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</si>
  <si>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</si>
  <si>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</si>
  <si>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</si>
  <si>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</si>
  <si>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</si>
  <si>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</si>
  <si>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</si>
  <si>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</si>
  <si>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</si>
  <si>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</si>
  <si>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</si>
  <si>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</si>
  <si>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</si>
  <si>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</si>
  <si>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</si>
  <si>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</si>
  <si>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</si>
  <si>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</si>
  <si>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</si>
  <si>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</si>
  <si>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</si>
  <si>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</si>
  <si>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</si>
  <si>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</si>
  <si>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</si>
  <si>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</si>
  <si>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</si>
  <si>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</si>
  <si>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</si>
  <si>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</si>
  <si>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</si>
  <si>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</si>
  <si>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</si>
  <si>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</si>
  <si>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</si>
  <si>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</si>
  <si>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</si>
  <si>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</si>
  <si>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</si>
  <si>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</si>
  <si>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</si>
  <si>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</si>
  <si>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</si>
  <si>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</si>
  <si>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</si>
  <si>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</si>
  <si>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</si>
  <si>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</si>
  <si>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</si>
  <si>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</si>
  <si>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</si>
  <si>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</si>
  <si>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</si>
  <si>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</si>
  <si>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</si>
  <si>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</si>
  <si>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</si>
  <si>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</si>
  <si>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</si>
  <si>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</si>
  <si>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</si>
  <si>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</si>
  <si>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</si>
  <si>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</si>
  <si>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</si>
  <si>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</si>
  <si>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</si>
  <si>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</si>
  <si>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</si>
  <si>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</si>
  <si>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</si>
  <si>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</si>
  <si>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</si>
  <si>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</si>
  <si>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</si>
  <si>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</si>
  <si>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</si>
  <si>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</si>
  <si>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</si>
  <si>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</si>
  <si>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</si>
  <si>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</si>
  <si>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</si>
  <si>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</si>
  <si>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</si>
  <si>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</si>
  <si>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</si>
  <si>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</si>
  <si>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</si>
  <si>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</si>
  <si>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</si>
  <si>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</si>
  <si>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</si>
  <si>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</si>
  <si>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</si>
  <si>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</si>
  <si>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</si>
  <si>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</si>
  <si>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</si>
  <si>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</si>
  <si>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</si>
  <si>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</si>
  <si>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</si>
  <si>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</si>
  <si>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</si>
  <si>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</si>
  <si>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</si>
  <si>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</si>
  <si>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</si>
  <si>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</si>
  <si>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</si>
  <si>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</si>
  <si>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</si>
  <si>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</si>
  <si>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</si>
  <si>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</si>
  <si>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</si>
  <si>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</si>
  <si>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</si>
  <si>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</si>
  <si>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</si>
  <si>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</si>
  <si>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</si>
  <si>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</si>
  <si>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</si>
  <si>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</si>
  <si>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</si>
  <si>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</si>
  <si>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</si>
  <si>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</si>
  <si>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</si>
  <si>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</si>
  <si>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</si>
  <si>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</si>
  <si>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</si>
  <si>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</si>
  <si>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</si>
  <si>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</si>
  <si>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</si>
  <si>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</si>
  <si>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</si>
  <si>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</si>
  <si>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</si>
  <si>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</si>
  <si>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</si>
  <si>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</si>
  <si>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</si>
  <si>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</si>
  <si>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</si>
  <si>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</si>
  <si>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</si>
  <si>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</si>
  <si>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</si>
  <si>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</si>
  <si>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</si>
  <si>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</si>
  <si>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</si>
  <si>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</si>
  <si>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</si>
  <si>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</si>
  <si>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</si>
  <si>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</si>
  <si>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</si>
  <si>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</si>
  <si>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</si>
  <si>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</si>
  <si>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</si>
  <si>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</si>
  <si>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</si>
  <si>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</si>
  <si>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</si>
  <si>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</si>
  <si>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</si>
  <si>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</si>
  <si>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</si>
  <si>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</si>
  <si>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</si>
  <si>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</si>
  <si>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</si>
  <si>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</si>
  <si>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</si>
  <si>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</si>
  <si>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</si>
  <si>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</si>
  <si>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</si>
  <si>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</si>
  <si>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</si>
  <si>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</si>
  <si>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</si>
  <si>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</si>
  <si>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</si>
  <si>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</si>
  <si>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</si>
  <si>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</si>
  <si>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</si>
  <si>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</si>
  <si>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</si>
  <si>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</si>
  <si>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</si>
  <si>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</si>
  <si>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</si>
  <si>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</si>
  <si>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</si>
  <si>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</si>
  <si>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</si>
  <si>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</si>
  <si>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</si>
  <si>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</si>
  <si>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</si>
  <si>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</si>
  <si>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</si>
  <si>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</si>
  <si>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</si>
  <si>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</si>
  <si>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</si>
  <si>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</si>
  <si>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</si>
  <si>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</si>
  <si>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</si>
  <si>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</si>
  <si>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</si>
  <si>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</si>
  <si>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</si>
  <si>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</si>
  <si>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</si>
  <si>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</si>
  <si>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</si>
  <si>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</si>
  <si>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</si>
  <si>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</si>
  <si>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</si>
  <si>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</si>
  <si>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</si>
  <si>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</si>
  <si>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</si>
  <si>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</si>
  <si>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</si>
  <si>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</si>
  <si>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</si>
  <si>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</si>
  <si>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</si>
  <si>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</si>
  <si>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</si>
  <si>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</si>
  <si>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</si>
  <si>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</si>
  <si>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</si>
  <si>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</si>
  <si>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</si>
  <si>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</si>
  <si>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</si>
  <si>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</si>
  <si>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</si>
  <si>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</si>
  <si>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</si>
  <si>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</si>
  <si>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</si>
  <si>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</si>
  <si>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</si>
  <si>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</si>
  <si>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</si>
  <si>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</si>
  <si>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</si>
  <si>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</si>
  <si>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</si>
  <si>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</si>
  <si>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</si>
  <si>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</si>
  <si>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</si>
  <si>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</si>
  <si>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</si>
  <si>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</si>
  <si>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</si>
  <si>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</si>
  <si>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</si>
  <si>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</si>
  <si>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</si>
  <si>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</si>
  <si>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</si>
  <si>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</si>
  <si>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</si>
  <si>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</si>
  <si>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</si>
  <si>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</si>
  <si>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</si>
  <si>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</si>
  <si>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</si>
  <si>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</si>
  <si>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</si>
  <si>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</si>
  <si>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</si>
  <si>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</si>
  <si>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</si>
  <si>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</si>
  <si>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</si>
  <si>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</si>
  <si>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</si>
  <si>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</si>
  <si>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</si>
  <si>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</si>
  <si>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</si>
  <si>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</si>
  <si>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</si>
  <si>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</si>
  <si>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</si>
  <si>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</si>
  <si>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</si>
  <si>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</si>
  <si>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</si>
  <si>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</si>
  <si>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</si>
  <si>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</si>
  <si>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</si>
  <si>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</si>
  <si>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</si>
  <si>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</si>
  <si>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</si>
  <si>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</si>
  <si>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</si>
  <si>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</si>
  <si>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</si>
  <si>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</si>
  <si>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</si>
  <si>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</si>
  <si>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</si>
  <si>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</si>
  <si>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</si>
  <si>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</si>
  <si>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</si>
  <si>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</si>
  <si>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</si>
  <si>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</si>
  <si>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</si>
  <si>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</si>
  <si>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</si>
  <si>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</si>
  <si>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</si>
  <si>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</si>
  <si>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</si>
  <si>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</si>
  <si>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</si>
  <si>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</si>
  <si>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</si>
  <si>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</si>
  <si>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</si>
  <si>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</si>
  <si>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</si>
  <si>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</si>
  <si>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</si>
  <si>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</si>
  <si>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</si>
  <si>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</si>
  <si>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</si>
  <si>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</si>
  <si>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</si>
  <si>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</si>
  <si>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</si>
  <si>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</si>
  <si>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</si>
  <si>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</si>
  <si>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</si>
  <si>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</si>
  <si>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</si>
  <si>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</si>
  <si>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</si>
  <si>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</si>
  <si>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</si>
  <si>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</si>
  <si>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</si>
  <si>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</si>
  <si>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</si>
  <si>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</si>
  <si>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</si>
  <si>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</si>
  <si>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</si>
  <si>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</si>
  <si>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</si>
  <si>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</si>
  <si>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</si>
  <si>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</si>
  <si>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</si>
  <si>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</si>
  <si>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</si>
  <si>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</si>
  <si>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</si>
  <si>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</si>
  <si>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</si>
  <si>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</si>
  <si>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</si>
  <si>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</si>
  <si>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</si>
  <si>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</si>
  <si>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</si>
  <si>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</si>
  <si>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</si>
  <si>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</si>
  <si>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</si>
  <si>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</si>
  <si>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</si>
  <si>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</si>
  <si>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</si>
  <si>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</si>
  <si>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</si>
  <si>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</si>
  <si>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</si>
  <si>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</si>
  <si>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</si>
  <si>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</si>
  <si>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</si>
  <si>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</si>
  <si>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</si>
  <si>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</si>
  <si>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</si>
  <si>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</si>
  <si>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</si>
  <si>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</si>
  <si>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</si>
  <si>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</si>
  <si>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</si>
  <si>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</si>
  <si>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</si>
  <si>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</si>
  <si>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</si>
  <si>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</si>
  <si>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</si>
  <si>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</si>
  <si>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</si>
  <si>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</si>
  <si>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</si>
  <si>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</si>
  <si>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</si>
  <si>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</si>
  <si>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</si>
  <si>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</si>
  <si>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</si>
  <si>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</si>
  <si>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</si>
  <si>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</si>
  <si>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</si>
  <si>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</si>
  <si>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</si>
  <si>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</si>
  <si>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</si>
  <si>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</si>
  <si>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</si>
  <si>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</si>
  <si>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</si>
  <si>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</si>
  <si>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</si>
  <si>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</si>
  <si>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</si>
  <si>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</si>
  <si>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</si>
  <si>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</si>
  <si>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</si>
  <si>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</si>
  <si>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</si>
  <si>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</si>
  <si>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</si>
  <si>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</si>
  <si>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</si>
  <si>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</si>
  <si>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</si>
  <si>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</si>
  <si>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</si>
  <si>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</si>
  <si>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</si>
  <si>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</si>
  <si>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</si>
  <si>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</si>
  <si>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</si>
  <si>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</si>
  <si>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</si>
  <si>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</si>
  <si>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</si>
  <si>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</si>
  <si>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</si>
  <si>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</si>
  <si>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</si>
  <si>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</si>
  <si>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</si>
  <si>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</si>
  <si>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</si>
  <si>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</si>
  <si>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</si>
  <si>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</si>
  <si>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</si>
  <si>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</si>
  <si>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</si>
  <si>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</si>
  <si>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</si>
  <si>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</si>
  <si>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</si>
  <si>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</si>
  <si>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</si>
  <si>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</si>
  <si>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</si>
  <si>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</si>
  <si>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</si>
  <si>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</si>
  <si>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</si>
  <si>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</si>
  <si>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</si>
  <si>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</si>
  <si>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</si>
  <si>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</si>
  <si>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</si>
  <si>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</si>
  <si>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</si>
  <si>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</si>
  <si>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</si>
  <si>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</si>
  <si>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</si>
  <si>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</si>
  <si>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</si>
  <si>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</si>
  <si>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</si>
  <si>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</si>
  <si>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</si>
  <si>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</si>
  <si>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</si>
  <si>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</si>
  <si>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</si>
  <si>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</si>
  <si>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</si>
  <si>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</si>
  <si>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</si>
  <si>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</si>
  <si>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</si>
  <si>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</si>
  <si>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</si>
  <si>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</si>
  <si>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</si>
  <si>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</si>
  <si>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</si>
  <si>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</si>
  <si>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</si>
  <si>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</si>
  <si>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</si>
  <si>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</si>
  <si>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</si>
  <si>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</si>
  <si>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</si>
  <si>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</si>
  <si>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</si>
  <si>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</si>
  <si>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</si>
  <si>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</si>
  <si>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</si>
  <si>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</si>
  <si>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</si>
  <si>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</si>
  <si>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</si>
  <si>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</si>
  <si>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</si>
  <si>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</si>
  <si>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</si>
  <si>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</si>
  <si>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</si>
  <si>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</si>
  <si>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</si>
  <si>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</si>
  <si>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</si>
  <si>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</si>
  <si>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</si>
  <si>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</si>
  <si>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</si>
  <si>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</si>
  <si>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</si>
  <si>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</si>
  <si>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</si>
  <si>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</si>
  <si>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</si>
  <si>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</si>
  <si>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</si>
  <si>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</si>
  <si>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</si>
  <si>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</si>
  <si>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</si>
  <si>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</si>
  <si>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</si>
  <si>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</si>
  <si>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</si>
  <si>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</si>
  <si>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</si>
  <si>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</si>
  <si>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</si>
  <si>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</si>
  <si>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</si>
  <si>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</si>
  <si>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</si>
  <si>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</si>
  <si>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</si>
  <si>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</si>
  <si>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</si>
  <si>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</si>
  <si>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</si>
  <si>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</si>
  <si>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</si>
  <si>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</si>
  <si>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</si>
  <si>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</si>
  <si>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</si>
  <si>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</si>
  <si>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</si>
  <si>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</si>
  <si>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</si>
  <si>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</si>
  <si>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</si>
  <si>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</si>
  <si>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</si>
  <si>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</si>
  <si>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</si>
  <si>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</si>
  <si>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</si>
  <si>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</si>
  <si>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</si>
  <si>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</si>
  <si>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</si>
  <si>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</si>
  <si>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</si>
  <si>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</si>
  <si>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</si>
  <si>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</si>
  <si>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</si>
  <si>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</si>
  <si>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</si>
  <si>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</si>
  <si>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</si>
  <si>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</si>
  <si>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</si>
  <si>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</si>
  <si>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</si>
  <si>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</si>
  <si>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</si>
  <si>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</si>
  <si>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</si>
  <si>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</si>
  <si>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</si>
  <si>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</si>
  <si>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</si>
  <si>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</si>
  <si>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</si>
  <si>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</si>
  <si>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</si>
  <si>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</si>
  <si>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</si>
  <si>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</si>
  <si>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</si>
  <si>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</si>
  <si>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</si>
  <si>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</si>
  <si>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</si>
  <si>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</si>
  <si>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</si>
  <si>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</si>
  <si>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</si>
  <si>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</si>
  <si>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</si>
  <si>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</si>
  <si>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</si>
  <si>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</si>
  <si>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</si>
  <si>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</si>
  <si>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</si>
  <si>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</si>
  <si>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</si>
  <si>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</si>
  <si>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</si>
  <si>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</si>
  <si>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</si>
  <si>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</si>
  <si>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</si>
  <si>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</si>
  <si>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</si>
  <si>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</si>
  <si>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</si>
  <si>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</si>
  <si>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</si>
  <si>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</si>
  <si>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</si>
  <si>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</si>
  <si>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</si>
  <si>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</si>
  <si>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</si>
  <si>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</si>
  <si>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</si>
  <si>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</si>
  <si>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</si>
  <si>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</si>
  <si>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</si>
  <si>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</si>
  <si>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</si>
  <si>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</si>
  <si>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</si>
  <si>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</si>
  <si>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</si>
  <si>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</si>
  <si>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</si>
  <si>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</si>
  <si>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</si>
  <si>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</si>
  <si>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</si>
  <si>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</si>
  <si>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</si>
  <si>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</si>
  <si>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</si>
  <si>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</si>
  <si>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</si>
  <si>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</si>
  <si>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</si>
  <si>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</si>
  <si>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</si>
  <si>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</si>
  <si>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</si>
  <si>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</si>
  <si>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</si>
  <si>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</si>
  <si>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</si>
  <si>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</si>
  <si>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</si>
  <si>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</si>
  <si>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</si>
  <si>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</si>
  <si>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</si>
  <si>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</si>
  <si>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</si>
  <si>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</si>
  <si>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</si>
  <si>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</si>
  <si>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</si>
  <si>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</si>
  <si>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</si>
  <si>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</si>
  <si>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</si>
  <si>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</si>
  <si>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</si>
  <si>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</si>
  <si>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</si>
  <si>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</si>
  <si>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</si>
  <si>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</si>
  <si>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</si>
  <si>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</si>
  <si>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</si>
  <si>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</si>
  <si>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</si>
  <si>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</si>
  <si>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</si>
  <si>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</si>
  <si>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</si>
  <si>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</si>
  <si>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</si>
  <si>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</si>
  <si>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</si>
  <si>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</si>
  <si>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</si>
  <si>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</si>
  <si>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</si>
  <si>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</si>
  <si>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</si>
  <si>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</si>
  <si>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</si>
  <si>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</si>
  <si>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</si>
  <si>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</si>
  <si>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</si>
  <si>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</si>
  <si>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</si>
  <si>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</si>
  <si>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</si>
  <si>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</si>
  <si>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</si>
  <si>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</si>
  <si>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</si>
  <si>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</si>
  <si>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</si>
  <si>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</si>
  <si>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</si>
  <si>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</si>
  <si>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</si>
  <si>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</si>
  <si>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</si>
  <si>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</si>
  <si>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</si>
  <si>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</si>
  <si>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</si>
  <si>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</si>
  <si>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</si>
  <si>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</si>
  <si>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</si>
  <si>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</si>
  <si>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</si>
  <si>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</si>
  <si>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</si>
  <si>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</si>
  <si>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</si>
  <si>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</si>
  <si>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</si>
  <si>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</si>
  <si>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</si>
  <si>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</si>
  <si>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</si>
  <si>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</si>
  <si>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</si>
  <si>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</si>
  <si>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</si>
  <si>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</si>
  <si>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</si>
  <si>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</si>
  <si>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</si>
  <si>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</si>
  <si>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</si>
  <si>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</si>
  <si>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</si>
  <si>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</si>
  <si>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</si>
  <si>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</si>
  <si>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</si>
  <si>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</si>
  <si>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</si>
  <si>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</si>
  <si>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</si>
  <si>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</si>
  <si>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</si>
  <si>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</si>
  <si>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</si>
  <si>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</si>
  <si>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</si>
  <si>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</si>
  <si>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</si>
  <si>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</si>
  <si>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</si>
  <si>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</si>
  <si>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</si>
  <si>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</si>
  <si>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</si>
  <si>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</si>
  <si>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</si>
  <si>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</si>
  <si>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</si>
  <si>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</si>
  <si>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</si>
  <si>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</si>
  <si>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</si>
  <si>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</si>
  <si>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</si>
  <si>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</si>
  <si>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</si>
  <si>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</si>
  <si>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</si>
  <si>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</si>
  <si>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</si>
  <si>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</si>
  <si>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</si>
  <si>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</si>
  <si>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</si>
  <si>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</si>
  <si>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</si>
  <si>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</si>
  <si>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</si>
  <si>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</si>
  <si>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</si>
  <si>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</si>
  <si>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</si>
  <si>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</si>
  <si>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</si>
  <si>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</si>
  <si>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</si>
  <si>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</si>
  <si>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</si>
  <si>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</si>
  <si>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</si>
  <si>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</si>
  <si>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</si>
  <si>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</si>
  <si>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</si>
  <si>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</si>
  <si>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</si>
  <si>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</si>
  <si>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</si>
  <si>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</si>
  <si>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</si>
  <si>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</si>
  <si>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</si>
  <si>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</si>
  <si>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</si>
  <si>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</si>
  <si>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</si>
  <si>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</si>
  <si>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</si>
  <si>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</si>
  <si>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</si>
  <si>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</si>
  <si>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</si>
  <si>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</si>
  <si>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</si>
  <si>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</si>
  <si>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</si>
  <si>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</si>
  <si>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</si>
  <si>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</si>
  <si>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</si>
  <si>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</si>
  <si>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</si>
  <si>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</si>
  <si>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</si>
  <si>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</si>
  <si>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</si>
  <si>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</si>
  <si>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</si>
  <si>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</si>
  <si>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</si>
  <si>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</si>
  <si>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</si>
  <si>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</si>
  <si>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</si>
  <si>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</si>
  <si>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</si>
  <si>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</si>
  <si>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</si>
  <si>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</si>
  <si>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</si>
  <si>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</si>
  <si>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</si>
  <si>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</si>
  <si>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</si>
  <si>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</si>
  <si>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</si>
  <si>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</si>
  <si>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</si>
  <si>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</si>
  <si>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</si>
  <si>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</si>
  <si>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</si>
  <si>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</si>
  <si>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</si>
  <si>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</si>
  <si>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</si>
  <si>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</si>
  <si>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</si>
  <si>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</si>
  <si>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</si>
  <si>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</si>
  <si>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</si>
  <si>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</si>
  <si>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</si>
  <si>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</si>
  <si>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</si>
  <si>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</si>
  <si>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</si>
  <si>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</si>
  <si>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</si>
  <si>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</si>
  <si>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</si>
  <si>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</si>
  <si>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</si>
  <si>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</si>
  <si>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</si>
  <si>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</si>
  <si>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</si>
  <si>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</si>
  <si>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</si>
  <si>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</si>
  <si>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</si>
  <si>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</si>
  <si>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</si>
  <si>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</si>
  <si>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</si>
  <si>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</si>
  <si>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</si>
  <si>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</si>
  <si>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</si>
  <si>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</si>
  <si>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</si>
  <si>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</si>
  <si>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</si>
  <si>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</si>
  <si>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</si>
  <si>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</si>
  <si>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</si>
  <si>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</si>
  <si>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</si>
  <si>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</si>
  <si>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</si>
  <si>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</si>
  <si>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</si>
  <si>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</si>
  <si>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</si>
  <si>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</si>
  <si>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</si>
  <si>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</si>
  <si>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</si>
  <si>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</si>
  <si>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</si>
  <si>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</si>
  <si>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</si>
  <si>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</si>
  <si>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</si>
  <si>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</si>
  <si>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</si>
  <si>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</si>
  <si>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</si>
  <si>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</si>
  <si>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</si>
  <si>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</si>
  <si>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</si>
  <si>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</si>
  <si>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</si>
  <si>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</si>
  <si>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</si>
  <si>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</si>
  <si>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</si>
  <si>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</si>
  <si>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</si>
  <si>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</si>
  <si>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</si>
  <si>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</si>
  <si>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</si>
  <si>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</si>
  <si>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</si>
  <si>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</si>
  <si>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</si>
  <si>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</si>
  <si>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</si>
  <si>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</si>
  <si>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</si>
  <si>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</si>
  <si>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</si>
  <si>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</si>
  <si>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</si>
  <si>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</si>
  <si>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</si>
  <si>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</si>
  <si>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</si>
  <si>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</si>
  <si>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</si>
  <si>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</si>
  <si>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</si>
  <si>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</si>
  <si>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</si>
  <si>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</si>
  <si>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</si>
  <si>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</si>
  <si>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</si>
  <si>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</si>
  <si>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</si>
  <si>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</si>
  <si>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</si>
  <si>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</si>
  <si>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</si>
  <si>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</si>
  <si>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</si>
  <si>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</si>
  <si>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</si>
  <si>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</si>
  <si>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</si>
  <si>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</si>
  <si>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</si>
  <si>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</si>
  <si>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</si>
  <si>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</si>
  <si>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</si>
  <si>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</si>
  <si>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</si>
  <si>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</si>
  <si>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</si>
  <si>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</si>
  <si>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</si>
  <si>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</si>
  <si>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</si>
  <si>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</si>
  <si>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</si>
  <si>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</si>
  <si>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</si>
  <si>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</si>
  <si>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</si>
  <si>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</si>
  <si>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</si>
  <si>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</si>
  <si>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</si>
  <si>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</si>
  <si>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</si>
  <si>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</si>
  <si>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</si>
  <si>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</si>
  <si>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</si>
  <si>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</si>
  <si>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</si>
  <si>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</si>
  <si>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</si>
  <si>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</si>
  <si>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</si>
  <si>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</si>
  <si>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</si>
  <si>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</si>
  <si>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</si>
  <si>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</si>
  <si>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</si>
  <si>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</si>
  <si>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</si>
  <si>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</si>
  <si>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</si>
  <si>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</si>
  <si>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</si>
  <si>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</si>
  <si>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</si>
  <si>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</si>
  <si>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</si>
  <si>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</si>
  <si>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</si>
  <si>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</si>
  <si>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</si>
  <si>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</si>
  <si>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</si>
  <si>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</si>
  <si>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</si>
  <si>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</si>
  <si>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</si>
  <si>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</si>
  <si>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</si>
  <si>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</si>
  <si>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</si>
  <si>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</si>
  <si>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</si>
  <si>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</si>
  <si>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</si>
  <si>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</si>
  <si>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</si>
  <si>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</si>
  <si>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</si>
  <si>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</si>
  <si>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</si>
  <si>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</si>
  <si>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</si>
  <si>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</si>
  <si>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</si>
  <si>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</si>
  <si>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</si>
  <si>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</si>
  <si>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</si>
  <si>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</si>
  <si>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</si>
  <si>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</si>
  <si>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</si>
  <si>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</si>
  <si>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</si>
  <si>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</si>
  <si>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</si>
  <si>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</si>
  <si>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</si>
  <si>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</si>
  <si>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</si>
  <si>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</si>
  <si>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</si>
  <si>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</si>
  <si>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</si>
  <si>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</si>
  <si>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</si>
  <si>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</si>
  <si>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</si>
  <si>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</si>
  <si>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</si>
  <si>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</si>
  <si>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</si>
  <si>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</si>
  <si>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</si>
  <si>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</si>
  <si>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</si>
  <si>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</si>
  <si>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</si>
  <si>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</si>
  <si>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</si>
  <si>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</si>
  <si>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</si>
  <si>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</si>
  <si>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</si>
  <si>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</si>
  <si>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</si>
  <si>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</si>
  <si>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</si>
  <si>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</si>
  <si>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</si>
  <si>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</si>
  <si>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</si>
  <si>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</si>
  <si>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</si>
  <si>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</si>
  <si>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</si>
  <si>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</si>
  <si>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</si>
  <si>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</si>
  <si>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</si>
  <si>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</si>
  <si>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</si>
  <si>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</si>
  <si>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</si>
  <si>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</si>
  <si>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</si>
  <si>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</si>
  <si>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</si>
  <si>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</si>
  <si>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</si>
  <si>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</si>
  <si>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</si>
  <si>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</si>
  <si>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</si>
  <si>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</si>
  <si>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</si>
  <si>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</si>
  <si>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</si>
  <si>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</si>
  <si>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</si>
  <si>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</si>
  <si>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</si>
  <si>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</si>
  <si>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</si>
  <si>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</si>
  <si>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</si>
  <si>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</si>
  <si>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</si>
  <si>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</si>
  <si>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</si>
  <si>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</si>
  <si>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</si>
  <si>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</si>
  <si>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</si>
  <si>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</si>
  <si>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</si>
  <si>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</si>
  <si>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</si>
  <si>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</si>
  <si>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</si>
  <si>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</si>
  <si>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</si>
  <si>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</si>
  <si>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</si>
  <si>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</si>
  <si>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</si>
  <si>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</si>
  <si>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</si>
  <si>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</si>
  <si>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</si>
  <si>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</si>
  <si>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</si>
  <si>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</si>
  <si>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</si>
  <si>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</si>
  <si>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</si>
  <si>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</si>
  <si>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</si>
  <si>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</si>
  <si>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</si>
  <si>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</si>
  <si>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</si>
  <si>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</si>
  <si>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</si>
  <si>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</si>
  <si>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</si>
  <si>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</si>
  <si>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</si>
  <si>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</si>
  <si>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</si>
  <si>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</si>
  <si>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</si>
  <si>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</si>
  <si>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</si>
  <si>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</si>
  <si>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</si>
  <si>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</si>
  <si>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</si>
  <si>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</si>
  <si>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</si>
  <si>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</si>
  <si>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</si>
  <si>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</si>
  <si>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</si>
  <si>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</si>
  <si>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</si>
  <si>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</si>
  <si>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</si>
  <si>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</si>
  <si>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</si>
  <si>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</si>
  <si>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</si>
  <si>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</si>
  <si>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</si>
  <si>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</si>
  <si>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</si>
  <si>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</si>
  <si>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</si>
  <si>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</si>
  <si>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</si>
  <si>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</si>
  <si>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</si>
  <si>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</si>
  <si>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</si>
  <si>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</si>
  <si>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</si>
  <si>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</si>
  <si>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</si>
  <si>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</si>
  <si>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</si>
  <si>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</si>
  <si>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</si>
  <si>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</si>
  <si>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</si>
  <si>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</si>
  <si>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</si>
  <si>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</si>
  <si>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</si>
  <si>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</si>
  <si>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</si>
  <si>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</si>
  <si>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</si>
  <si>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</si>
  <si>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</si>
  <si>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</si>
  <si>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</si>
  <si>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</si>
  <si>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</si>
  <si>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</si>
  <si>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</si>
  <si>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</si>
  <si>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</si>
  <si>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</si>
  <si>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</si>
  <si>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</si>
  <si>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</si>
  <si>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</si>
  <si>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</si>
  <si>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</si>
  <si>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</si>
  <si>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</si>
  <si>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</si>
  <si>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</si>
  <si>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</si>
  <si>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</si>
  <si>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</si>
  <si>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</si>
  <si>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</si>
  <si>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</si>
  <si>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</si>
  <si>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</si>
  <si>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</si>
  <si>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</si>
  <si>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</si>
  <si>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</si>
  <si>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</si>
  <si>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</si>
  <si>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</si>
  <si>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</si>
  <si>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</si>
  <si>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</si>
  <si>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</si>
  <si>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</si>
  <si>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</si>
  <si>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</si>
  <si>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</si>
  <si>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</si>
  <si>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</si>
  <si>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</si>
  <si>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</si>
  <si>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</si>
  <si>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</si>
  <si>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</si>
  <si>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</si>
  <si>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</si>
  <si>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</si>
  <si>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</si>
  <si>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</si>
  <si>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</si>
  <si>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</si>
  <si>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</si>
  <si>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</si>
  <si>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</si>
  <si>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</si>
  <si>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</si>
  <si>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</si>
  <si>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</si>
  <si>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</si>
  <si>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</si>
  <si>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</si>
  <si>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</si>
  <si>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</si>
  <si>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</si>
  <si>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</si>
  <si>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</si>
  <si>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</si>
  <si>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</si>
  <si>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</si>
  <si>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</si>
  <si>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</si>
  <si>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</si>
  <si>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</si>
  <si>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</si>
  <si>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</si>
  <si>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</si>
  <si>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</si>
  <si>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</si>
  <si>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</si>
  <si>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</si>
  <si>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</si>
  <si>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</si>
  <si>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</si>
  <si>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</si>
  <si>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</si>
  <si>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</si>
  <si>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</si>
  <si>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</si>
  <si>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</si>
  <si>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</si>
  <si>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</si>
  <si>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</si>
  <si>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</si>
  <si>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</si>
  <si>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</si>
  <si>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</si>
  <si>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</si>
  <si>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</si>
  <si>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</si>
  <si>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</si>
  <si>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</si>
  <si>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</si>
  <si>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</si>
  <si>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</si>
  <si>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</si>
  <si>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</si>
  <si>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</si>
  <si>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</si>
  <si>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</si>
  <si>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</si>
  <si>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</si>
  <si>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</si>
  <si>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</si>
  <si>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</si>
  <si>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</si>
  <si>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</si>
  <si>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</si>
  <si>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</si>
  <si>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</si>
  <si>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</si>
  <si>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</si>
  <si>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</si>
  <si>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</si>
  <si>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</si>
  <si>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</si>
  <si>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</si>
  <si>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</si>
  <si>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</si>
  <si>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</si>
  <si>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</si>
  <si>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</si>
  <si>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</si>
  <si>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</si>
  <si>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</si>
  <si>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</si>
  <si>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</si>
  <si>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</si>
  <si>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</si>
  <si>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</si>
  <si>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</si>
  <si>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</si>
  <si>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</si>
  <si>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</si>
  <si>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</si>
  <si>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</si>
  <si>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</si>
  <si>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</si>
  <si>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</si>
  <si>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</si>
  <si>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</si>
  <si>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</si>
  <si>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</si>
  <si>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</si>
  <si>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</si>
  <si>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</si>
  <si>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</si>
  <si>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</si>
  <si>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</si>
  <si>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</si>
  <si>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</si>
  <si>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</si>
  <si>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</si>
  <si>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</si>
  <si>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</si>
  <si>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</si>
  <si>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</si>
  <si>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</si>
  <si>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</si>
  <si>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</si>
  <si>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</si>
  <si>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</si>
  <si>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</si>
  <si>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</si>
  <si>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</si>
  <si>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</si>
  <si>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</si>
  <si>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</si>
  <si>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</si>
  <si>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</si>
  <si>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</si>
  <si>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</si>
  <si>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</si>
  <si>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</si>
  <si>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</si>
  <si>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</si>
  <si>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</si>
  <si>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</si>
  <si>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</si>
  <si>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</si>
  <si>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</si>
  <si>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</si>
  <si>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</si>
  <si>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</si>
  <si>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</si>
  <si>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</si>
  <si>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</si>
  <si>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</si>
  <si>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</si>
  <si>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</si>
  <si>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</si>
  <si>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</si>
  <si>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</si>
  <si>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</si>
  <si>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</si>
  <si>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</si>
  <si>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</si>
  <si>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</si>
  <si>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</si>
  <si>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</si>
  <si>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</si>
  <si>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</si>
  <si>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</si>
  <si>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</si>
  <si>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</si>
  <si>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</si>
  <si>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</si>
  <si>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</si>
  <si>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</si>
  <si>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</si>
  <si>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</si>
  <si>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</si>
  <si>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</si>
  <si>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</si>
  <si>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</si>
  <si>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</si>
  <si>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</si>
  <si>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</si>
  <si>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</si>
  <si>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</si>
  <si>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</si>
  <si>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</si>
  <si>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</si>
  <si>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</si>
  <si>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</si>
  <si>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</si>
  <si>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</si>
  <si>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</si>
  <si>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</si>
  <si>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</si>
  <si>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</si>
  <si>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</si>
  <si>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</si>
  <si>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</si>
  <si>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</si>
  <si>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</si>
  <si>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</si>
  <si>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</si>
  <si>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</si>
  <si>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</si>
  <si>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</si>
  <si>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</si>
  <si>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</si>
  <si>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</si>
  <si>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</si>
  <si>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</si>
  <si>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</si>
  <si>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</si>
  <si>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</si>
  <si>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</si>
  <si>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</si>
  <si>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</si>
  <si>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</si>
  <si>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</si>
  <si>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</si>
  <si>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</si>
  <si>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</si>
  <si>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</si>
  <si>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</si>
  <si>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</si>
  <si>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</si>
  <si>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</si>
  <si>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</si>
  <si>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</si>
  <si>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</si>
  <si>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</si>
  <si>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</si>
  <si>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</si>
  <si>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</si>
  <si>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</si>
  <si>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</si>
  <si>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</si>
  <si>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</si>
  <si>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</si>
  <si>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</si>
  <si>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</si>
  <si>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</si>
  <si>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</si>
  <si>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</si>
  <si>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</si>
  <si>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</si>
  <si>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</si>
  <si>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</si>
  <si>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</si>
  <si>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</si>
  <si>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</si>
  <si>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</si>
  <si>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</si>
  <si>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</si>
  <si>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</si>
  <si>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</si>
  <si>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</si>
  <si>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</si>
  <si>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</si>
  <si>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</si>
  <si>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</si>
  <si>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</si>
  <si>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</si>
  <si>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</si>
  <si>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</si>
  <si>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</si>
  <si>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</si>
  <si>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</si>
  <si>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</si>
  <si>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</si>
  <si>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</si>
  <si>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</si>
  <si>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</si>
  <si>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</si>
  <si>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</si>
  <si>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</si>
  <si>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</si>
  <si>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</si>
  <si>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</si>
  <si>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</si>
  <si>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</si>
  <si>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</si>
  <si>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</si>
  <si>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</si>
  <si>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</si>
  <si>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</si>
  <si>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</si>
  <si>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</si>
  <si>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</si>
  <si>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</si>
  <si>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</si>
  <si>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</si>
  <si>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</si>
  <si>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</si>
  <si>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</si>
  <si>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</si>
  <si>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</si>
  <si>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</si>
  <si>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</si>
  <si>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</si>
  <si>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</si>
  <si>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</si>
  <si>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</si>
  <si>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</si>
  <si>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</si>
  <si>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</si>
  <si>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</si>
  <si>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</si>
  <si>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</si>
  <si>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</si>
  <si>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</si>
  <si>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</si>
  <si>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</si>
  <si>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</si>
  <si>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</si>
  <si>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</si>
  <si>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</si>
  <si>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</si>
  <si>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</si>
  <si>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</si>
  <si>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</si>
  <si>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</si>
  <si>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</si>
  <si>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</si>
  <si>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</si>
  <si>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</si>
  <si>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</si>
  <si>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</si>
  <si>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</si>
  <si>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</si>
  <si>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</si>
  <si>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</si>
  <si>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</si>
  <si>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</si>
  <si>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</si>
  <si>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</si>
  <si>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</si>
  <si>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</si>
  <si>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</si>
  <si>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</si>
  <si>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</si>
  <si>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</si>
  <si>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</si>
  <si>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</si>
  <si>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</si>
  <si>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</si>
  <si>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</si>
  <si>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</si>
  <si>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</si>
  <si>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</si>
  <si>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</si>
  <si>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</si>
  <si>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</si>
  <si>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</si>
  <si>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</si>
  <si>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</si>
  <si>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</si>
  <si>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</si>
  <si>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</si>
  <si>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</si>
  <si>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</si>
  <si>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</si>
  <si>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</si>
  <si>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</si>
  <si>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</si>
  <si>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</si>
  <si>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</si>
  <si>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</si>
  <si>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</si>
  <si>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</si>
  <si>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</si>
  <si>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</si>
  <si>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</si>
  <si>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</si>
  <si>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</si>
  <si>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</si>
  <si>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</si>
  <si>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</si>
  <si>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</si>
  <si>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</si>
  <si>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</si>
  <si>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</si>
  <si>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</si>
  <si>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</si>
  <si>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</si>
  <si>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</si>
  <si>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</si>
  <si>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</si>
  <si>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</si>
  <si>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</si>
  <si>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</si>
  <si>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</si>
  <si>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</si>
  <si>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</si>
  <si>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</si>
  <si>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</si>
  <si>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</si>
  <si>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</si>
  <si>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</si>
  <si>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</si>
  <si>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</si>
  <si>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</si>
  <si>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</si>
  <si>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</si>
  <si>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</si>
  <si>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</si>
  <si>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</si>
  <si>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</si>
  <si>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</si>
  <si>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</si>
  <si>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</si>
  <si>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</si>
  <si>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</si>
  <si>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</si>
  <si>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</si>
  <si>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</si>
  <si>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</si>
  <si>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</si>
  <si>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</si>
  <si>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</si>
  <si>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</si>
  <si>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</si>
  <si>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</si>
  <si>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</si>
  <si>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</si>
  <si>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</si>
  <si>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</si>
  <si>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</si>
  <si>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</si>
  <si>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</si>
  <si>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</si>
  <si>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</si>
  <si>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</si>
  <si>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</si>
  <si>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</si>
  <si>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</si>
  <si>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</si>
  <si>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</si>
  <si>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</si>
  <si>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</si>
  <si>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</si>
  <si>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</si>
  <si>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</si>
  <si>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</si>
  <si>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</si>
  <si>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</si>
  <si>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</si>
  <si>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</si>
  <si>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</si>
  <si>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</si>
  <si>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</si>
  <si>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</si>
  <si>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</si>
  <si>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</si>
  <si>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</si>
  <si>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</si>
  <si>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</si>
  <si>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</si>
  <si>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</si>
  <si>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</si>
  <si>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</si>
  <si>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</si>
  <si>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</si>
  <si>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</si>
  <si>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</si>
  <si>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</si>
  <si>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</si>
  <si>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</si>
  <si>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</si>
  <si>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</si>
  <si>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</si>
  <si>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</si>
  <si>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</si>
  <si>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</si>
  <si>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</si>
  <si>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</si>
  <si>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</si>
  <si>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</si>
  <si>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</si>
  <si>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</si>
  <si>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</si>
  <si>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</si>
  <si>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</si>
  <si>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</si>
  <si>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</si>
  <si>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</si>
  <si>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</si>
  <si>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</si>
  <si>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</si>
  <si>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</si>
  <si>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</si>
  <si>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</si>
  <si>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</si>
  <si>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</si>
  <si>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</si>
  <si>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</si>
  <si>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</si>
  <si>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</si>
  <si>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</si>
  <si>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</si>
  <si>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</si>
  <si>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</si>
  <si>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</si>
  <si>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</si>
  <si>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</si>
  <si>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</si>
  <si>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</si>
  <si>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</si>
  <si>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</si>
  <si>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</si>
  <si>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</si>
  <si>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</si>
  <si>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</si>
  <si>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</si>
  <si>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</si>
  <si>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</si>
  <si>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</si>
  <si>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</si>
  <si>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</si>
  <si>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</si>
  <si>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</si>
  <si>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</si>
  <si>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</si>
  <si>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</si>
  <si>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</si>
  <si>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</si>
  <si>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</si>
  <si>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</si>
  <si>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</si>
  <si>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</si>
  <si>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</si>
  <si>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</si>
  <si>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</si>
  <si>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</si>
  <si>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</si>
  <si>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</si>
  <si>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</si>
  <si>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</si>
  <si>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</si>
  <si>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</si>
  <si>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</si>
  <si>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</si>
  <si>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</si>
  <si>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</si>
  <si>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</si>
  <si>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</si>
  <si>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</si>
  <si>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</si>
  <si>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</si>
  <si>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</si>
  <si>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</si>
  <si>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</si>
  <si>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</si>
  <si>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</si>
  <si>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</si>
  <si>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</si>
  <si>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</si>
  <si>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</si>
  <si>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</si>
  <si>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</si>
  <si>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</si>
  <si>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</si>
  <si>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</si>
  <si>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</si>
  <si>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</si>
  <si>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</si>
  <si>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</si>
  <si>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</si>
  <si>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</si>
  <si>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</si>
  <si>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</si>
  <si>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</si>
  <si>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</si>
  <si>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</si>
  <si>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</si>
  <si>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</si>
  <si>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</si>
  <si>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</si>
  <si>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</si>
  <si>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</si>
  <si>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</si>
  <si>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</si>
  <si>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</si>
  <si>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</si>
  <si>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</si>
  <si>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</si>
  <si>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</si>
  <si>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</si>
  <si>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</si>
  <si>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</si>
  <si>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</si>
  <si>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</si>
  <si>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</si>
  <si>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</si>
  <si>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</si>
  <si>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</si>
  <si>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</si>
  <si>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</si>
  <si>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</si>
  <si>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</si>
  <si>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</si>
  <si>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</si>
  <si>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</si>
  <si>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</si>
  <si>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</si>
  <si>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</si>
  <si>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</si>
  <si>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</si>
  <si>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</si>
  <si>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</si>
  <si>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</si>
  <si>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</si>
  <si>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</si>
  <si>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</si>
  <si>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</si>
  <si>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</si>
  <si>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</si>
  <si>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</si>
  <si>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</si>
  <si>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</si>
  <si>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</si>
  <si>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</si>
  <si>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</si>
  <si>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</si>
  <si>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</si>
  <si>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</si>
  <si>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</si>
  <si>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</si>
  <si>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</si>
  <si>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</si>
  <si>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</si>
  <si>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</si>
  <si>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</si>
  <si>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</si>
  <si>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</si>
  <si>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</si>
  <si>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</si>
  <si>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</si>
  <si>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</si>
  <si>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</si>
  <si>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</si>
  <si>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</si>
  <si>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</si>
  <si>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</si>
  <si>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</si>
  <si>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</si>
  <si>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</si>
  <si>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</si>
  <si>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</si>
  <si>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</si>
  <si>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</si>
  <si>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</si>
  <si>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</si>
  <si>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</si>
  <si>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</si>
  <si>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</si>
  <si>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</si>
  <si>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</si>
  <si>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</si>
  <si>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</si>
  <si>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</si>
  <si>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</si>
  <si>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</si>
  <si>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</si>
  <si>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</si>
  <si>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</si>
  <si>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</si>
  <si>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</si>
  <si>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</si>
  <si>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</si>
  <si>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</si>
  <si>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</si>
  <si>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</si>
  <si>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</si>
  <si>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</si>
  <si>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</si>
  <si>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</si>
  <si>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</si>
  <si>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</si>
  <si>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</si>
  <si>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</si>
  <si>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</si>
  <si>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</si>
  <si>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</si>
  <si>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</si>
  <si>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</si>
  <si>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</si>
  <si>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</si>
  <si>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</si>
  <si>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</si>
  <si>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</si>
  <si>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</si>
  <si>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</si>
  <si>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</si>
  <si>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</si>
  <si>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</si>
  <si>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</si>
  <si>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</si>
  <si>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</si>
  <si>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</si>
  <si>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</si>
  <si>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</si>
  <si>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</si>
  <si>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</si>
  <si>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</si>
  <si>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</si>
  <si>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</si>
  <si>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</si>
  <si>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</si>
  <si>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</si>
  <si>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</si>
  <si>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</si>
  <si>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</si>
  <si>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</si>
  <si>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</si>
  <si>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</si>
  <si>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</si>
  <si>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</si>
  <si>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</si>
  <si>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</si>
  <si>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</si>
  <si>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</si>
  <si>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</si>
  <si>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</si>
  <si>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</si>
  <si>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</si>
  <si>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</si>
  <si>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</si>
  <si>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</si>
  <si>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</si>
  <si>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</si>
  <si>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</si>
  <si>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</si>
  <si>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</si>
  <si>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</si>
  <si>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</si>
  <si>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</si>
  <si>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</si>
  <si>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</si>
  <si>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</si>
  <si>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</si>
  <si>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</si>
  <si>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</si>
  <si>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</si>
  <si>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</si>
  <si>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</si>
  <si>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</si>
  <si>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</si>
  <si>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</si>
  <si>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</si>
  <si>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</si>
  <si>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</si>
  <si>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</si>
  <si>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</si>
  <si>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</si>
  <si>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</si>
  <si>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</si>
  <si>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</si>
  <si>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</si>
  <si>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</si>
  <si>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</si>
  <si>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</si>
  <si>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</si>
  <si>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</si>
  <si>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</si>
  <si>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</si>
  <si>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</si>
  <si>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</si>
  <si>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</si>
  <si>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</si>
  <si>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</si>
  <si>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</si>
  <si>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</si>
  <si>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</si>
  <si>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</si>
  <si>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</si>
  <si>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</si>
  <si>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</si>
  <si>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</si>
  <si>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</si>
  <si>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</si>
  <si>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</si>
  <si>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</si>
  <si>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</si>
  <si>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</si>
  <si>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</si>
  <si>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</si>
  <si>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</si>
  <si>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</si>
  <si>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</si>
  <si>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</si>
  <si>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</si>
  <si>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</si>
  <si>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</si>
  <si>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</si>
  <si>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</si>
  <si>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</si>
  <si>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</si>
  <si>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</si>
  <si>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</si>
  <si>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</si>
  <si>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</si>
  <si>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</si>
  <si>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</si>
  <si>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</si>
  <si>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</si>
  <si>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</si>
  <si>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</si>
  <si>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</si>
  <si>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</si>
  <si>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</si>
  <si>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</si>
  <si>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</si>
  <si>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</si>
  <si>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</si>
  <si>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</si>
  <si>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</si>
  <si>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</si>
  <si>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</si>
  <si>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</si>
  <si>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</si>
  <si>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</si>
  <si>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</si>
  <si>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</si>
  <si>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</si>
  <si>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</si>
  <si>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</si>
  <si>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</si>
  <si>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</si>
  <si>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</si>
  <si>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</si>
  <si>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</si>
  <si>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</si>
  <si>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</si>
  <si>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</si>
  <si>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</si>
  <si>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</si>
  <si>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</si>
  <si>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</si>
  <si>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</si>
  <si>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</si>
  <si>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</si>
  <si>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</si>
  <si>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</si>
  <si>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</si>
  <si>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</si>
  <si>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</si>
  <si>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</si>
  <si>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</si>
  <si>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</si>
  <si>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</si>
  <si>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</si>
  <si>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</si>
  <si>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</si>
  <si>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</si>
  <si>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</si>
  <si>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</si>
  <si>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</si>
  <si>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</si>
  <si>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</si>
  <si>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</si>
  <si>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</si>
  <si>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</si>
  <si>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</si>
  <si>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</si>
  <si>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</si>
  <si>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</si>
  <si>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</si>
  <si>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</si>
  <si>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</si>
  <si>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</si>
  <si>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</si>
  <si>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</si>
  <si>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</si>
  <si>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</si>
  <si>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</si>
  <si>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</si>
  <si>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</si>
  <si>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</si>
  <si>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</si>
  <si>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</si>
  <si>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</si>
  <si>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</si>
  <si>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</si>
  <si>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</si>
  <si>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</si>
  <si>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</si>
  <si>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</si>
  <si>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</si>
  <si>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</si>
  <si>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</si>
  <si>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</si>
  <si>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</si>
  <si>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</si>
  <si>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</si>
  <si>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</si>
  <si>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</si>
  <si>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</si>
  <si>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</si>
  <si>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</si>
  <si>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</si>
  <si>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</si>
  <si>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</si>
  <si>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</si>
  <si>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</si>
  <si>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</si>
  <si>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</si>
  <si>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</si>
  <si>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</si>
  <si>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</si>
  <si>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</si>
  <si>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</si>
  <si>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</si>
  <si>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</si>
  <si>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</si>
  <si>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</si>
  <si>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</si>
  <si>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</si>
  <si>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</si>
  <si>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</si>
  <si>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</si>
  <si>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</si>
  <si>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</si>
  <si>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</si>
  <si>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</si>
  <si>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</si>
  <si>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</si>
  <si>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</si>
  <si>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</si>
  <si>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</si>
  <si>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</si>
  <si>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</si>
  <si>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</si>
  <si>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</si>
  <si>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</si>
  <si>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</si>
  <si>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</si>
  <si>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</si>
  <si>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</si>
  <si>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</si>
  <si>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</si>
  <si>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</si>
  <si>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</si>
  <si>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</si>
  <si>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</si>
  <si>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</si>
  <si>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</si>
  <si>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</si>
  <si>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</si>
  <si>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</si>
  <si>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</si>
  <si>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</si>
  <si>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</si>
  <si>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</si>
  <si>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</si>
  <si>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</si>
  <si>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</si>
  <si>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</si>
  <si>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</si>
  <si>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</si>
  <si>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</si>
  <si>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</si>
  <si>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</si>
  <si>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</si>
  <si>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</si>
  <si>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</si>
  <si>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</si>
  <si>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</si>
  <si>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</si>
  <si>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</si>
  <si>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</si>
  <si>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</si>
  <si>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</si>
  <si>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</si>
  <si>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</si>
  <si>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</si>
  <si>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</si>
  <si>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</si>
  <si>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</si>
  <si>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</si>
  <si>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</si>
  <si>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</si>
  <si>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</si>
  <si>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</si>
  <si>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</si>
  <si>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</si>
  <si>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</si>
  <si>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</si>
  <si>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</si>
  <si>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</si>
  <si>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</si>
  <si>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</si>
  <si>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</si>
  <si>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</si>
  <si>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</si>
  <si>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</si>
  <si>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</si>
  <si>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</si>
  <si>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</si>
  <si>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</si>
  <si>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</si>
  <si>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</si>
  <si>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</si>
  <si>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</si>
  <si>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</si>
  <si>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</si>
  <si>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</si>
  <si>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</si>
  <si>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</si>
  <si>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</si>
  <si>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</si>
  <si>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</si>
  <si>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</si>
  <si>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</si>
  <si>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</si>
  <si>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</si>
  <si>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</si>
  <si>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</si>
  <si>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</si>
  <si>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</si>
  <si>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</si>
  <si>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</si>
  <si>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</si>
  <si>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</si>
  <si>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</si>
  <si>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</si>
  <si>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</si>
  <si>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</si>
  <si>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</si>
  <si>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</si>
  <si>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</si>
  <si>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</si>
  <si>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</si>
  <si>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</si>
  <si>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</si>
  <si>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</si>
  <si>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</si>
  <si>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</si>
  <si>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</si>
  <si>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</si>
  <si>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</si>
  <si>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</si>
  <si>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</si>
  <si>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</si>
  <si>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</si>
  <si>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</si>
  <si>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</si>
  <si>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</si>
  <si>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</si>
  <si>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</si>
  <si>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</si>
  <si>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</si>
  <si>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</si>
  <si>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</si>
  <si>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</si>
  <si>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</si>
  <si>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</si>
  <si>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</si>
  <si>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</si>
  <si>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</si>
  <si>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</si>
  <si>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</si>
  <si>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</si>
  <si>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</si>
  <si>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</si>
  <si>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</si>
  <si>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</si>
  <si>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</si>
  <si>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</si>
  <si>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</si>
  <si>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</si>
  <si>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</si>
  <si>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</si>
  <si>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</si>
  <si>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</si>
  <si>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</si>
  <si>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</si>
  <si>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</si>
  <si>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</si>
  <si>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</si>
  <si>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</si>
  <si>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</si>
  <si>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</si>
  <si>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</si>
  <si>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</si>
  <si>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</si>
  <si>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</si>
  <si>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</si>
  <si>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</si>
  <si>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</si>
  <si>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</si>
  <si>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</si>
  <si>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</si>
  <si>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</si>
  <si>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</si>
  <si>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</si>
  <si>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</si>
  <si>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</si>
  <si>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</si>
  <si>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</si>
  <si>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</si>
  <si>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</si>
  <si>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</si>
  <si>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</si>
  <si>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</si>
  <si>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</si>
  <si>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</si>
  <si>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</si>
  <si>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</si>
  <si>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</si>
  <si>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</si>
  <si>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</si>
  <si>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</si>
  <si>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</si>
  <si>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</si>
  <si>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</si>
  <si>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</si>
  <si>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</si>
  <si>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</si>
  <si>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</si>
  <si>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</si>
  <si>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</si>
  <si>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</si>
  <si>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</si>
  <si>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</si>
  <si>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</si>
  <si>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</si>
  <si>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</si>
  <si>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</si>
  <si>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</si>
  <si>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</si>
  <si>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</si>
  <si>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</si>
  <si>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</si>
  <si>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</si>
  <si>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</si>
  <si>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</si>
  <si>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</si>
  <si>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</si>
  <si>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</si>
  <si>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</si>
  <si>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</si>
  <si>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</si>
  <si>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</si>
  <si>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</si>
  <si>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</si>
  <si>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</si>
  <si>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</si>
  <si>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</si>
  <si>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</si>
  <si>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</si>
  <si>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</si>
  <si>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</si>
  <si>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</si>
  <si>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</si>
  <si>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</si>
  <si>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</si>
  <si>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</si>
  <si>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</si>
  <si>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</si>
  <si>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</si>
  <si>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</si>
  <si>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</si>
  <si>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</si>
  <si>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</si>
  <si>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</si>
  <si>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</si>
  <si>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</si>
  <si>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</si>
  <si>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</si>
  <si>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</si>
  <si>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</si>
  <si>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</si>
  <si>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</si>
  <si>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</si>
  <si>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</si>
  <si>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</si>
  <si>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</si>
  <si>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</si>
  <si>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</si>
  <si>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</si>
  <si>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</si>
  <si>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</si>
  <si>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</si>
  <si>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</si>
  <si>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</si>
  <si>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</si>
  <si>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</si>
  <si>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</si>
  <si>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</si>
  <si>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</si>
  <si>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</si>
  <si>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</si>
  <si>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</si>
  <si>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</si>
  <si>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</si>
  <si>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</si>
  <si>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</si>
  <si>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</si>
  <si>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</si>
  <si>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</si>
  <si>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</si>
  <si>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</si>
  <si>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</si>
  <si>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</si>
  <si>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</si>
  <si>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</si>
  <si>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</si>
  <si>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</si>
  <si>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</si>
  <si>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</si>
  <si>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</si>
  <si>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</si>
  <si>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</si>
  <si>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</si>
  <si>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</si>
  <si>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</si>
  <si>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</si>
  <si>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</si>
  <si>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</si>
  <si>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</si>
  <si>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</si>
  <si>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</si>
  <si>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</si>
  <si>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</si>
  <si>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</si>
  <si>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</si>
  <si>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</si>
  <si>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</si>
  <si>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</si>
  <si>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</si>
  <si>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</si>
  <si>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</si>
  <si>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</si>
  <si>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</si>
  <si>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</si>
  <si>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</si>
  <si>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</si>
  <si>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</si>
  <si>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</si>
  <si>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</si>
  <si>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</si>
  <si>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</si>
  <si>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</si>
  <si>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</si>
  <si>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</si>
  <si>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</si>
  <si>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</si>
  <si>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</si>
  <si>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</si>
  <si>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</si>
  <si>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</si>
  <si>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</si>
  <si>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</si>
  <si>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</si>
  <si>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</si>
  <si>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</si>
  <si>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</si>
  <si>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</si>
  <si>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</si>
  <si>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</si>
  <si>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</si>
  <si>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</si>
  <si>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</si>
  <si>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</si>
  <si>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</si>
  <si>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</si>
  <si>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</si>
  <si>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</si>
  <si>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</si>
  <si>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</si>
  <si>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</si>
  <si>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</si>
  <si>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</si>
  <si>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</si>
  <si>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</si>
  <si>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</si>
  <si>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</si>
  <si>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</si>
  <si>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</si>
  <si>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</si>
  <si>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</si>
  <si>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</si>
  <si>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</si>
  <si>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</si>
  <si>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</si>
  <si>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</si>
  <si>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</si>
  <si>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</si>
  <si>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</si>
  <si>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</si>
  <si>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</si>
  <si>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</si>
  <si>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</si>
  <si>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</si>
  <si>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</si>
  <si>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</si>
  <si>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</si>
  <si>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</si>
  <si>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</si>
  <si>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</si>
  <si>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</si>
  <si>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</si>
  <si>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</si>
  <si>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</si>
  <si>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</si>
  <si>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</si>
  <si>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</si>
  <si>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</si>
  <si>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</si>
  <si>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</si>
  <si>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</si>
  <si>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</si>
  <si>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</si>
  <si>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</si>
  <si>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</si>
  <si>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</si>
  <si>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</si>
  <si>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</si>
  <si>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</si>
  <si>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</si>
  <si>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</si>
  <si>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</si>
  <si>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</si>
  <si>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</si>
  <si>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</si>
  <si>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</si>
  <si>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</si>
  <si>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</si>
  <si>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</si>
  <si>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</si>
  <si>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</si>
  <si>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</si>
  <si>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</si>
  <si>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</si>
  <si>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</si>
  <si>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</si>
  <si>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</si>
  <si>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</si>
  <si>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</si>
  <si>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</si>
  <si>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</si>
  <si>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</si>
  <si>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</si>
  <si>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</si>
  <si>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</si>
  <si>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</si>
  <si>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</si>
  <si>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</si>
  <si>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</si>
  <si>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</si>
  <si>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</si>
  <si>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</si>
  <si>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</si>
  <si>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</si>
  <si>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</si>
  <si>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</si>
  <si>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</si>
  <si>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</si>
  <si>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</si>
  <si>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</si>
  <si>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</si>
  <si>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</si>
  <si>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</si>
  <si>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</si>
  <si>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</si>
  <si>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</si>
  <si>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</si>
  <si>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</si>
  <si>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</si>
  <si>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</si>
  <si>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</si>
  <si>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</si>
  <si>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</si>
  <si>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</si>
  <si>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</si>
  <si>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</si>
  <si>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</si>
  <si>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</si>
  <si>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</si>
  <si>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</si>
  <si>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</si>
  <si>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</si>
  <si>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</si>
  <si>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</si>
  <si>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</si>
  <si>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</si>
  <si>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</si>
  <si>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</si>
  <si>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</si>
  <si>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</si>
  <si>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</si>
  <si>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</si>
  <si>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</si>
  <si>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</si>
  <si>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</si>
  <si>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</si>
  <si>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</si>
  <si>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</si>
  <si>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</si>
  <si>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</si>
  <si>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</si>
  <si>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</si>
  <si>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</si>
  <si>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</si>
  <si>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</si>
  <si>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</si>
  <si>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</si>
  <si>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</si>
  <si>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</si>
  <si>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</si>
  <si>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</si>
  <si>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</si>
  <si>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</si>
  <si>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</si>
  <si>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</si>
  <si>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</si>
  <si>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</si>
  <si>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</si>
  <si>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</si>
  <si>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</si>
  <si>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</si>
  <si>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</si>
  <si>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</si>
  <si>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</si>
  <si>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</si>
  <si>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</si>
  <si>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</si>
  <si>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</si>
  <si>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</si>
  <si>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</si>
  <si>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</si>
  <si>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</si>
  <si>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</si>
  <si>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</si>
  <si>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</si>
  <si>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</si>
  <si>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</si>
  <si>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</si>
  <si>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</si>
  <si>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</si>
  <si>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</si>
  <si>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</si>
  <si>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</si>
  <si>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</si>
  <si>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</si>
  <si>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</si>
  <si>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</si>
  <si>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</si>
  <si>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</si>
  <si>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</si>
  <si>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</si>
  <si>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</si>
  <si>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</si>
  <si>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</si>
  <si>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</si>
  <si>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</si>
  <si>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</si>
  <si>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</si>
  <si>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</si>
  <si>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</si>
  <si>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</si>
  <si>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</si>
  <si>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</si>
  <si>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</si>
  <si>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</si>
  <si>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</si>
  <si>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</si>
  <si>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</si>
  <si>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</si>
  <si>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</si>
  <si>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</si>
  <si>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</si>
  <si>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</si>
  <si>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</si>
  <si>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</si>
  <si>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</si>
  <si>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</si>
  <si>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</si>
  <si>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</si>
  <si>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</si>
  <si>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</si>
  <si>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</si>
  <si>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</si>
  <si>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</si>
  <si>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</si>
  <si>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</si>
  <si>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</si>
  <si>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</si>
  <si>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</si>
  <si>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</si>
  <si>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</si>
  <si>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</si>
  <si>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</si>
  <si>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</si>
  <si>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</si>
  <si>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</si>
  <si>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</si>
  <si>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</si>
  <si>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</si>
  <si>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</si>
  <si>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</si>
  <si>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</si>
  <si>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</si>
  <si>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</si>
  <si>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</si>
  <si>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</si>
  <si>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</si>
  <si>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</si>
  <si>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</si>
  <si>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</si>
  <si>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</si>
  <si>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</si>
  <si>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</si>
  <si>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</si>
  <si>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</si>
  <si>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</si>
  <si>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</si>
  <si>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</si>
  <si>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</si>
  <si>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</si>
  <si>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</si>
  <si>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</si>
  <si>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</si>
  <si>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</si>
  <si>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</si>
  <si>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</si>
  <si>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</si>
  <si>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</si>
  <si>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</si>
  <si>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</si>
  <si>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</si>
  <si>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</si>
  <si>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</si>
  <si>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</si>
  <si>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</si>
  <si>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</si>
  <si>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</si>
  <si>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</si>
  <si>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</si>
  <si>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</si>
  <si>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</si>
  <si>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</si>
  <si>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</si>
  <si>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</si>
  <si>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</si>
  <si>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</si>
  <si>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</si>
  <si>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</si>
  <si>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</si>
  <si>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</si>
  <si>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</si>
  <si>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</si>
  <si>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</si>
  <si>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</si>
  <si>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</si>
  <si>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</si>
  <si>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</si>
  <si>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</si>
  <si>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</si>
  <si>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</si>
  <si>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</si>
  <si>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</si>
  <si>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</si>
  <si>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</si>
  <si>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</si>
  <si>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</si>
  <si>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</si>
  <si>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</si>
  <si>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</si>
  <si>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</si>
  <si>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</si>
  <si>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</si>
  <si>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</si>
  <si>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</si>
  <si>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</si>
  <si>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</si>
  <si>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</si>
  <si>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</si>
  <si>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</si>
  <si>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</si>
  <si>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</si>
  <si>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</si>
  <si>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</si>
  <si>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</si>
  <si>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</si>
  <si>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</si>
  <si>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</si>
  <si>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</si>
  <si>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</si>
  <si>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</si>
  <si>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</si>
  <si>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</si>
  <si>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</si>
  <si>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</si>
  <si>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</si>
  <si>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</si>
  <si>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</si>
  <si>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</si>
  <si>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</si>
  <si>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</si>
  <si>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</si>
  <si>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</si>
  <si>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</si>
  <si>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</si>
  <si>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</si>
  <si>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</si>
  <si>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</si>
  <si>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</si>
  <si>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</si>
  <si>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</si>
  <si>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</si>
  <si>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</si>
  <si>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</si>
  <si>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</si>
  <si>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</si>
  <si>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</si>
  <si>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</si>
  <si>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</si>
  <si>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</si>
  <si>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</si>
  <si>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</si>
  <si>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</si>
  <si>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</si>
  <si>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</si>
  <si>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</si>
  <si>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</si>
  <si>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</si>
  <si>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</si>
  <si>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</si>
  <si>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</si>
  <si>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</si>
  <si>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</si>
  <si>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</si>
  <si>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</si>
  <si>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</si>
  <si>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</si>
  <si>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</si>
  <si>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</si>
  <si>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</si>
  <si>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</si>
  <si>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</si>
  <si>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</si>
  <si>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</si>
  <si>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</si>
  <si>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</si>
  <si>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</si>
  <si>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</si>
  <si>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</si>
  <si>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</si>
  <si>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</si>
  <si>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</si>
  <si>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</si>
  <si>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</si>
  <si>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</si>
  <si>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</si>
  <si>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</si>
  <si>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</si>
  <si>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</si>
  <si>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</si>
  <si>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</si>
  <si>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</si>
  <si>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</si>
  <si>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</si>
  <si>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</si>
  <si>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</si>
  <si>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</si>
  <si>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</si>
  <si>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</si>
  <si>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</si>
  <si>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</si>
  <si>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</si>
  <si>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</si>
  <si>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</si>
  <si>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</si>
  <si>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</si>
  <si>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</si>
  <si>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</si>
  <si>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</si>
  <si>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</si>
  <si>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</si>
  <si>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</si>
  <si>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</si>
  <si>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</si>
  <si>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</si>
  <si>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</si>
  <si>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</si>
  <si>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</si>
  <si>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</si>
  <si>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</si>
  <si>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</si>
  <si>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</si>
  <si>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</si>
  <si>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</si>
  <si>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</si>
  <si>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</si>
  <si>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</si>
  <si>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</si>
  <si>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</si>
  <si>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</si>
  <si>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</si>
  <si>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</si>
  <si>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</si>
  <si>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</si>
  <si>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</si>
  <si>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</si>
  <si>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</si>
  <si>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</si>
  <si>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</si>
  <si>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</si>
  <si>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</si>
  <si>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</si>
  <si>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</si>
  <si>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</si>
  <si>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</si>
  <si>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</si>
  <si>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</si>
  <si>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</si>
  <si>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</si>
  <si>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</si>
  <si>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</si>
  <si>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</si>
  <si>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</si>
  <si>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</si>
  <si>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</si>
  <si>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</si>
  <si>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</si>
  <si>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</si>
  <si>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</si>
  <si>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</si>
  <si>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</si>
  <si>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</si>
  <si>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</si>
  <si>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</si>
  <si>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</si>
  <si>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</si>
  <si>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</si>
  <si>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</si>
  <si>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</si>
  <si>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</si>
  <si>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</si>
  <si>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</si>
  <si>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</si>
  <si>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</si>
  <si>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</si>
  <si>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</si>
  <si>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</si>
  <si>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</si>
  <si>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</si>
  <si>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</si>
  <si>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</si>
  <si>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</si>
  <si>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</si>
  <si>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</si>
  <si>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</si>
  <si>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</si>
  <si>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</si>
  <si>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</si>
  <si>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</si>
  <si>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</si>
  <si>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</si>
  <si>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</si>
  <si>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</si>
  <si>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</si>
  <si>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</si>
  <si>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</si>
  <si>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</si>
  <si>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</si>
  <si>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</si>
  <si>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</si>
  <si>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</si>
  <si>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</si>
  <si>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</si>
  <si>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</si>
  <si>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</si>
  <si>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</si>
  <si>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</si>
  <si>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</si>
  <si>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</si>
  <si>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</si>
  <si>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</si>
  <si>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</si>
  <si>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</si>
  <si>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</si>
  <si>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</si>
  <si>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</si>
  <si>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</si>
  <si>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</si>
  <si>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</si>
  <si>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</si>
  <si>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</si>
  <si>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</si>
  <si>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</si>
  <si>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</si>
  <si>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</si>
  <si>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</si>
  <si>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</si>
  <si>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</si>
  <si>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</si>
  <si>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</si>
  <si>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</si>
  <si>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</si>
  <si>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</si>
  <si>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</si>
  <si>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</si>
  <si>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</si>
  <si>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</si>
  <si>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</si>
  <si>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</si>
  <si>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</si>
  <si>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</si>
  <si>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</si>
  <si>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</si>
  <si>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</si>
  <si>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</si>
  <si>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</si>
  <si>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</si>
  <si>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</si>
  <si>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</si>
  <si>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</si>
  <si>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</si>
  <si>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</si>
  <si>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</si>
  <si>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</si>
  <si>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</si>
  <si>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</si>
  <si>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</si>
  <si>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</si>
  <si>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</si>
  <si>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</si>
  <si>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</si>
  <si>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</si>
  <si>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</si>
  <si>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</si>
  <si>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</si>
  <si>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</si>
  <si>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</si>
  <si>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</si>
  <si>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</si>
  <si>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</si>
  <si>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</si>
  <si>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</si>
  <si>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</si>
  <si>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</si>
  <si>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</si>
  <si>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</si>
  <si>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</si>
  <si>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</si>
  <si>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</si>
  <si>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</si>
  <si>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</si>
  <si>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</si>
  <si>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</si>
  <si>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</si>
  <si>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</si>
  <si>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</si>
  <si>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</si>
  <si>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</si>
  <si>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</si>
  <si>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</si>
  <si>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</si>
  <si>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</si>
  <si>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</si>
  <si>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</si>
  <si>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</si>
  <si>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</si>
  <si>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</si>
  <si>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</si>
  <si>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</si>
  <si>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</si>
  <si>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</si>
  <si>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</si>
  <si>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</si>
  <si>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</si>
  <si>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</si>
  <si>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</si>
  <si>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</si>
  <si>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</si>
  <si>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</si>
  <si>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</si>
  <si>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</si>
  <si>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</si>
  <si>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</si>
  <si>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</si>
  <si>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</si>
  <si>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</si>
  <si>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</si>
  <si>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</si>
  <si>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</si>
  <si>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</si>
  <si>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</si>
  <si>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</si>
  <si>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</si>
  <si>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</si>
  <si>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</si>
  <si>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</si>
  <si>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</si>
  <si>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</si>
  <si>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</si>
  <si>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</si>
  <si>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</si>
  <si>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</si>
  <si>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</si>
  <si>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</si>
  <si>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</si>
  <si>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</si>
  <si>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</si>
  <si>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</si>
  <si>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</si>
  <si>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</si>
  <si>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</si>
  <si>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</si>
  <si>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</si>
  <si>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</si>
  <si>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</si>
  <si>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</si>
  <si>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</si>
  <si>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</si>
  <si>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</si>
  <si>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</si>
  <si>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</si>
  <si>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</si>
  <si>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</si>
  <si>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</si>
  <si>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</si>
  <si>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</si>
  <si>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</si>
  <si>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</si>
  <si>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</si>
  <si>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</si>
  <si>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</si>
  <si>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</si>
  <si>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</si>
  <si>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</si>
  <si>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</si>
  <si>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</si>
  <si>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</si>
  <si>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</si>
  <si>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</si>
  <si>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</si>
  <si>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</si>
  <si>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</si>
  <si>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</si>
  <si>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</si>
  <si>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</si>
  <si>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</si>
  <si>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</si>
  <si>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</si>
  <si>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</si>
  <si>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</si>
  <si>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</si>
  <si>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</si>
  <si>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</si>
  <si>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</si>
  <si>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</si>
  <si>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</si>
  <si>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</si>
  <si>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</si>
  <si>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</si>
  <si>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</si>
  <si>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</si>
  <si>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</si>
  <si>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</si>
  <si>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</si>
  <si>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</si>
  <si>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</si>
  <si>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</si>
  <si>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</si>
  <si>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</si>
  <si>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</si>
  <si>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</si>
  <si>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</si>
  <si>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</si>
  <si>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</si>
  <si>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</si>
  <si>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</si>
  <si>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</si>
  <si>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</si>
  <si>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</si>
  <si>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</si>
  <si>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</si>
  <si>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</si>
  <si>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</si>
  <si>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</si>
  <si>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</si>
  <si>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</si>
  <si>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</si>
  <si>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</si>
  <si>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</si>
  <si>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</si>
  <si>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</si>
  <si>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</si>
  <si>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</si>
  <si>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</si>
  <si>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</si>
  <si>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</si>
  <si>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</si>
  <si>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</si>
  <si>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</si>
  <si>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</si>
  <si>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</si>
  <si>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</si>
  <si>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</si>
  <si>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</si>
  <si>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</si>
  <si>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</si>
  <si>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</si>
  <si>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</si>
  <si>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</si>
  <si>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</si>
  <si>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</si>
  <si>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</si>
  <si>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</si>
  <si>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</si>
  <si>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</si>
  <si>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</si>
  <si>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</si>
  <si>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</si>
  <si>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</si>
  <si>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</si>
  <si>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</si>
  <si>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</si>
  <si>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</si>
  <si>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</si>
  <si>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</si>
  <si>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</si>
  <si>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</si>
  <si>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</si>
  <si>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</si>
  <si>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</si>
  <si>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</si>
  <si>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</si>
  <si>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</si>
  <si>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</si>
  <si>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</si>
  <si>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</si>
  <si>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</si>
  <si>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</si>
  <si>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</si>
  <si>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</si>
  <si>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</si>
  <si>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</si>
  <si>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</si>
  <si>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</si>
  <si>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</si>
  <si>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</si>
  <si>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</si>
  <si>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</si>
  <si>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</si>
  <si>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</si>
  <si>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</si>
  <si>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</si>
  <si>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</si>
  <si>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</si>
  <si>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</si>
  <si>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</si>
  <si>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</si>
  <si>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</si>
  <si>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</si>
  <si>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</si>
  <si>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</si>
  <si>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</si>
  <si>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</si>
  <si>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</si>
  <si>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</si>
  <si>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</si>
  <si>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</si>
  <si>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</si>
  <si>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</si>
  <si>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</si>
  <si>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</si>
  <si>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</si>
  <si>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</si>
  <si>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</si>
  <si>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</si>
  <si>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</si>
  <si>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</si>
  <si>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</si>
  <si>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</si>
  <si>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</si>
  <si>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</si>
  <si>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</si>
  <si>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</si>
  <si>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</si>
  <si>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</si>
  <si>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</si>
  <si>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</si>
  <si>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</si>
  <si>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</si>
  <si>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</si>
  <si>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</si>
  <si>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</si>
  <si>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</si>
  <si>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</si>
  <si>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</si>
  <si>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</si>
  <si>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</si>
  <si>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</si>
  <si>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</si>
  <si>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</si>
  <si>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</si>
  <si>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</si>
  <si>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</si>
  <si>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</si>
  <si>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</si>
  <si>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</si>
  <si>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</si>
  <si>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</si>
  <si>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</si>
  <si>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</si>
  <si>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</si>
  <si>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</si>
  <si>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</si>
  <si>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</si>
  <si>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</si>
  <si>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</si>
  <si>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</si>
  <si>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</si>
  <si>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</si>
  <si>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</si>
  <si>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</si>
  <si>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</si>
  <si>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</si>
  <si>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</si>
  <si>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</si>
  <si>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</si>
  <si>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</si>
  <si>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</si>
  <si>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</si>
  <si>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</si>
  <si>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</si>
  <si>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</si>
  <si>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</si>
  <si>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</si>
  <si>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</si>
  <si>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</si>
  <si>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</si>
  <si>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</si>
  <si>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</si>
  <si>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</si>
  <si>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</si>
  <si>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</si>
  <si>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</si>
  <si>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</si>
  <si>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</si>
  <si>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</si>
  <si>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</si>
  <si>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</si>
  <si>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</si>
  <si>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</si>
  <si>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</si>
  <si>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</si>
  <si>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</si>
  <si>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</si>
  <si>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</si>
  <si>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</si>
  <si>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</si>
  <si>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</si>
  <si>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</si>
  <si>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</si>
  <si>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</si>
  <si>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</si>
  <si>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</si>
  <si>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</si>
  <si>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</si>
  <si>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</si>
  <si>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</si>
  <si>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</si>
  <si>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</si>
  <si>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</si>
  <si>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</si>
  <si>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</si>
  <si>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</si>
  <si>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</si>
  <si>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</si>
  <si>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</si>
  <si>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</si>
  <si>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</si>
  <si>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</si>
  <si>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</si>
  <si>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</si>
  <si>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</si>
  <si>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</si>
  <si>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</si>
  <si>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</si>
  <si>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</si>
  <si>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</si>
  <si>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</si>
  <si>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</si>
  <si>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</si>
  <si>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</si>
  <si>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</si>
  <si>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</si>
  <si>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</si>
  <si>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</si>
  <si>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</si>
  <si>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</si>
  <si>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</si>
  <si>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</si>
  <si>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</si>
  <si>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</si>
  <si>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</si>
  <si>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</si>
  <si>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</si>
  <si>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</si>
  <si>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</si>
  <si>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</si>
  <si>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</si>
  <si>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</si>
  <si>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</si>
  <si>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</si>
  <si>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</si>
  <si>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</si>
  <si>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</si>
  <si>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</si>
  <si>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</si>
  <si>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</si>
  <si>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</si>
  <si>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</si>
  <si>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</si>
  <si>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</si>
  <si>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</si>
  <si>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</si>
  <si>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</si>
  <si>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</si>
  <si>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</si>
  <si>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</si>
  <si>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</si>
  <si>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</si>
  <si>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</si>
  <si>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</si>
  <si>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</si>
  <si>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</si>
  <si>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</si>
  <si>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</si>
  <si>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</si>
  <si>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</si>
  <si>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</si>
  <si>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</si>
  <si>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</si>
  <si>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</si>
  <si>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</si>
  <si>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</si>
  <si>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</si>
  <si>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</si>
  <si>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</si>
  <si>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</si>
  <si>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</si>
  <si>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</si>
  <si>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</si>
  <si>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</si>
  <si>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</si>
  <si>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</si>
  <si>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</si>
  <si>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</si>
  <si>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</si>
  <si>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</si>
  <si>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</si>
  <si>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</si>
  <si>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</si>
  <si>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</si>
  <si>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</si>
  <si>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</si>
  <si>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</si>
  <si>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</si>
  <si>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</si>
  <si>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</si>
  <si>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</si>
  <si>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</si>
  <si>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</si>
  <si>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</si>
  <si>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</si>
  <si>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</si>
  <si>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</si>
  <si>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</si>
  <si>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</si>
  <si>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</si>
  <si>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</si>
  <si>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</si>
  <si>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</si>
  <si>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</si>
  <si>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</si>
  <si>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</si>
  <si>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</si>
  <si>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</si>
  <si>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</si>
  <si>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</si>
  <si>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</si>
  <si>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</si>
  <si>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</si>
  <si>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</si>
  <si>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</si>
  <si>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</si>
  <si>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</si>
  <si>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</si>
  <si>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</si>
  <si>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</si>
  <si>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</si>
  <si>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</si>
  <si>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</si>
  <si>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</si>
  <si>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</si>
  <si>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</si>
  <si>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</si>
  <si>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</si>
  <si>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</si>
  <si>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</si>
  <si>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</si>
  <si>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</si>
  <si>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</si>
  <si>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</si>
  <si>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</si>
  <si>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</si>
  <si>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</si>
  <si>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</si>
  <si>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</si>
  <si>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</si>
  <si>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</si>
  <si>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</si>
  <si>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</si>
  <si>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</si>
  <si>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</si>
  <si>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</si>
  <si>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</si>
  <si>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</si>
  <si>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</si>
  <si>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</si>
  <si>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</si>
  <si>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</si>
  <si>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</si>
  <si>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</si>
  <si>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</si>
  <si>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</si>
  <si>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</si>
  <si>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</si>
  <si>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</si>
  <si>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</si>
  <si>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</si>
  <si>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</si>
  <si>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</si>
  <si>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</si>
  <si>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</si>
  <si>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</si>
  <si>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</si>
  <si>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</si>
  <si>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</si>
  <si>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</si>
  <si>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</si>
  <si>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</si>
  <si>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</si>
  <si>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</si>
  <si>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</si>
  <si>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</si>
  <si>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</si>
  <si>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</si>
  <si>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</si>
  <si>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</si>
  <si>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</si>
  <si>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</si>
  <si>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</si>
  <si>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</si>
  <si>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</si>
  <si>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</si>
  <si>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</si>
  <si>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</si>
  <si>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</si>
  <si>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</si>
  <si>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</si>
  <si>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</si>
  <si>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</si>
  <si>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</si>
  <si>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</si>
  <si>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</si>
  <si>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</si>
  <si>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</si>
  <si>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</si>
  <si>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</si>
  <si>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</si>
  <si>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</si>
  <si>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</si>
  <si>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</si>
  <si>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</si>
  <si>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</si>
  <si>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</si>
  <si>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</si>
  <si>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</si>
  <si>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</si>
  <si>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</si>
  <si>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</si>
  <si>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</si>
  <si>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</si>
  <si>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</si>
  <si>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</si>
  <si>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</si>
  <si>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</si>
  <si>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</si>
  <si>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</si>
  <si>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</si>
  <si>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</si>
  <si>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</si>
  <si>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</si>
  <si>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</si>
  <si>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</si>
  <si>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</si>
  <si>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</si>
  <si>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</si>
  <si>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</si>
  <si>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</si>
  <si>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</si>
  <si>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</si>
  <si>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</si>
  <si>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</si>
  <si>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</si>
  <si>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</si>
  <si>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</si>
  <si>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</si>
  <si>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</si>
  <si>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</si>
  <si>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</si>
  <si>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</si>
  <si>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</si>
  <si>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</si>
  <si>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</si>
  <si>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</si>
  <si>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</si>
  <si>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</si>
  <si>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</si>
  <si>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</si>
  <si>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</si>
  <si>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</si>
  <si>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</si>
  <si>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</si>
  <si>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</si>
  <si>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</si>
  <si>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</si>
  <si>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</si>
  <si>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</si>
  <si>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</si>
  <si>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</si>
  <si>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</si>
  <si>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</si>
  <si>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</si>
  <si>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</si>
  <si>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</si>
  <si>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</si>
  <si>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</si>
  <si>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</si>
  <si>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</si>
  <si>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</si>
  <si>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</si>
  <si>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</si>
  <si>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</si>
  <si>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</si>
  <si>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</si>
  <si>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</si>
  <si>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</si>
  <si>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</si>
  <si>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</si>
  <si>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</si>
  <si>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</si>
  <si>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</si>
  <si>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</si>
  <si>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</si>
  <si>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</si>
  <si>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</si>
  <si>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</si>
  <si>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</si>
  <si>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</si>
  <si>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</si>
  <si>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</si>
  <si>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</si>
  <si>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</si>
  <si>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</si>
  <si>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</si>
  <si>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</si>
  <si>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</si>
  <si>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</si>
  <si>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</si>
  <si>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</si>
  <si>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</si>
  <si>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</si>
  <si>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</si>
  <si>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</si>
  <si>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</si>
  <si>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</si>
  <si>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</si>
  <si>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</si>
  <si>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</si>
  <si>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</si>
  <si>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</si>
  <si>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</si>
  <si>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</si>
  <si>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</si>
  <si>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</si>
  <si>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</si>
  <si>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</si>
  <si>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</si>
  <si>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</si>
  <si>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</si>
  <si>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</si>
  <si>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</si>
  <si>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</si>
  <si>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</si>
  <si>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</si>
  <si>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</si>
  <si>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</si>
  <si>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</si>
  <si>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</si>
  <si>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</si>
  <si>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</si>
  <si>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</si>
  <si>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</si>
  <si>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</si>
  <si>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</si>
  <si>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</si>
  <si>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</si>
  <si>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</si>
  <si>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</si>
  <si>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</si>
  <si>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</si>
  <si>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</si>
  <si>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</si>
  <si>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</si>
  <si>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</si>
  <si>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</si>
  <si>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</si>
  <si>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</si>
  <si>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</si>
  <si>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</si>
  <si>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</si>
  <si>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</si>
  <si>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</si>
  <si>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</si>
  <si>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</si>
  <si>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</si>
  <si>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</si>
  <si>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</si>
  <si>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</si>
  <si>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</si>
  <si>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</si>
  <si>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</si>
  <si>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</si>
  <si>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</si>
  <si>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</si>
  <si>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</si>
  <si>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</si>
  <si>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</si>
  <si>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</si>
  <si>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</si>
  <si>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</si>
  <si>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</si>
  <si>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</si>
  <si>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</si>
  <si>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</si>
  <si>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</si>
  <si>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</si>
  <si>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</si>
  <si>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</si>
  <si>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</si>
  <si>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</si>
  <si>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</si>
  <si>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</si>
  <si>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</si>
  <si>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</si>
  <si>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</si>
  <si>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</si>
  <si>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</si>
  <si>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</si>
  <si>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</si>
  <si>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</si>
  <si>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</si>
  <si>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</si>
  <si>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</si>
  <si>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</si>
  <si>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</si>
  <si>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</si>
  <si>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</si>
  <si>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</si>
  <si>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</si>
  <si>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</si>
  <si>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</si>
  <si>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</si>
  <si>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</si>
  <si>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</si>
  <si>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</si>
  <si>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</si>
  <si>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</si>
  <si>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</si>
  <si>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</si>
  <si>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</si>
  <si>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</si>
  <si>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</si>
  <si>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</si>
  <si>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</si>
  <si>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</si>
  <si>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</si>
  <si>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</si>
  <si>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</si>
  <si>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</si>
  <si>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</si>
  <si>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</si>
  <si>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</si>
  <si>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</si>
  <si>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</si>
  <si>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</si>
  <si>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</si>
  <si>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</si>
  <si>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</si>
  <si>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</si>
  <si>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</si>
  <si>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</si>
  <si>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</si>
  <si>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</si>
  <si>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</si>
  <si>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</si>
  <si>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</si>
  <si>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</si>
  <si>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</si>
  <si>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</si>
  <si>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</si>
  <si>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</si>
  <si>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</si>
  <si>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</si>
  <si>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</si>
  <si>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</si>
  <si>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</si>
  <si>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</si>
  <si>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</si>
  <si>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</si>
  <si>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</si>
  <si>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</si>
  <si>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</si>
  <si>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</si>
  <si>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</si>
  <si>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</si>
  <si>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</si>
  <si>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</si>
  <si>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</si>
  <si>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</si>
  <si>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</si>
  <si>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</si>
  <si>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</si>
  <si>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</si>
  <si>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</si>
  <si>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</si>
  <si>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</si>
  <si>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</si>
  <si>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</si>
  <si>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</si>
  <si>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</si>
  <si>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</si>
  <si>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</si>
  <si>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</si>
  <si>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</si>
  <si>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</si>
  <si>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</si>
  <si>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</si>
  <si>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</si>
  <si>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</si>
  <si>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</si>
  <si>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</si>
  <si>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</si>
  <si>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</si>
  <si>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</si>
  <si>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</si>
  <si>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</si>
  <si>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</si>
  <si>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</si>
  <si>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</si>
  <si>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</si>
  <si>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</si>
  <si>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</si>
  <si>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</si>
  <si>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</si>
  <si>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</si>
  <si>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</si>
  <si>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</si>
  <si>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</si>
  <si>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</si>
  <si>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</si>
  <si>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</si>
  <si>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</si>
  <si>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</si>
  <si>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</si>
  <si>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</si>
  <si>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</si>
  <si>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</si>
  <si>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</si>
  <si>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</si>
  <si>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</si>
  <si>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</si>
  <si>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</si>
  <si>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</si>
  <si>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</si>
  <si>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</si>
  <si>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</si>
  <si>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</si>
  <si>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</si>
  <si>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</si>
  <si>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</si>
  <si>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</si>
  <si>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</si>
  <si>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</si>
  <si>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</si>
  <si>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</si>
  <si>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</si>
  <si>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</si>
  <si>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</si>
  <si>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</si>
  <si>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</si>
  <si>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</si>
  <si>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</si>
  <si>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</si>
  <si>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</si>
  <si>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</si>
  <si>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</si>
  <si>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</si>
  <si>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</si>
  <si>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</si>
  <si>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</si>
  <si>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</si>
  <si>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</si>
  <si>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</si>
  <si>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</si>
  <si>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</si>
  <si>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</si>
  <si>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</si>
  <si>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</si>
  <si>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</si>
  <si>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</si>
  <si>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</si>
  <si>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</si>
  <si>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</si>
  <si>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</si>
  <si>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</si>
  <si>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</si>
  <si>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</si>
  <si>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</si>
  <si>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</si>
  <si>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</si>
  <si>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</si>
  <si>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</si>
  <si>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</si>
  <si>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</si>
  <si>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</si>
  <si>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</si>
  <si>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</si>
  <si>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</si>
  <si>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</si>
  <si>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</si>
  <si>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</si>
  <si>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</si>
  <si>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</si>
  <si>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</si>
  <si>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</si>
  <si>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</si>
  <si>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</si>
  <si>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</si>
  <si>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</si>
  <si>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</si>
  <si>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</si>
  <si>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</si>
  <si>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</si>
  <si>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</si>
  <si>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</si>
  <si>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</si>
  <si>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</si>
  <si>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</si>
  <si>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</si>
  <si>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</si>
  <si>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</si>
  <si>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</si>
  <si>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</si>
  <si>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</si>
  <si>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</si>
  <si>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</si>
  <si>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</si>
  <si>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</si>
  <si>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</si>
  <si>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</si>
  <si>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</si>
  <si>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</si>
  <si>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</si>
  <si>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</si>
  <si>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</si>
  <si>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</si>
  <si>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</si>
  <si>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</si>
  <si>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</si>
  <si>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</si>
  <si>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</si>
  <si>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</si>
  <si>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</si>
  <si>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</si>
  <si>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</si>
  <si>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</si>
  <si>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</si>
  <si>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</si>
  <si>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</si>
  <si>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</si>
  <si>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</si>
  <si>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</si>
  <si>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</si>
  <si>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</si>
  <si>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</si>
  <si>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</si>
  <si>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</si>
  <si>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</si>
  <si>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</si>
  <si>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</si>
  <si>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</si>
  <si>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</si>
  <si>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</si>
  <si>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</si>
  <si>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</si>
  <si>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</si>
  <si>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</si>
  <si>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</si>
  <si>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</si>
  <si>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</si>
  <si>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</si>
  <si>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</si>
  <si>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</si>
  <si>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</si>
  <si>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</si>
  <si>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</si>
  <si>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</si>
  <si>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</si>
  <si>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</si>
  <si>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</si>
  <si>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</si>
  <si>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</si>
  <si>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</si>
  <si>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</si>
  <si>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</si>
  <si>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</si>
  <si>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</si>
  <si>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</si>
  <si>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</si>
  <si>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</si>
  <si>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</si>
  <si>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</si>
  <si>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</si>
  <si>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</si>
  <si>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</si>
  <si>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</si>
  <si>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</si>
  <si>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</si>
  <si>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</si>
  <si>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</si>
  <si>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</si>
  <si>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</si>
  <si>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</si>
  <si>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</si>
  <si>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</si>
  <si>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</si>
  <si>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</si>
  <si>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</si>
  <si>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</si>
  <si>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</si>
  <si>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</si>
  <si>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</si>
  <si>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</si>
  <si>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</si>
  <si>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</si>
  <si>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</si>
  <si>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</si>
  <si>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</si>
  <si>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</si>
  <si>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</si>
  <si>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</si>
  <si>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</si>
  <si>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</si>
  <si>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</si>
  <si>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</si>
  <si>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</si>
  <si>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</si>
  <si>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</si>
  <si>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</si>
  <si>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</si>
  <si>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</si>
  <si>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</si>
  <si>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</si>
  <si>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</si>
  <si>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</si>
  <si>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</si>
  <si>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</si>
  <si>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</si>
  <si>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</si>
  <si>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</si>
  <si>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</si>
  <si>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</si>
  <si>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</si>
  <si>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</si>
  <si>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</si>
  <si>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</si>
  <si>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</si>
  <si>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</si>
  <si>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</si>
  <si>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</si>
  <si>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</si>
  <si>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</si>
  <si>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</si>
  <si>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</si>
  <si>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</si>
  <si>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</si>
  <si>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</si>
  <si>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</si>
  <si>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</si>
  <si>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</si>
  <si>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</si>
  <si>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</si>
  <si>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</si>
  <si>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</si>
  <si>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</si>
  <si>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</si>
  <si>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</si>
  <si>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</si>
  <si>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</si>
  <si>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</si>
  <si>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</si>
  <si>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</si>
  <si>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</si>
  <si>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</si>
  <si>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</si>
  <si>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</si>
  <si>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</si>
  <si>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</si>
  <si>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</si>
  <si>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</si>
  <si>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</si>
  <si>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</si>
  <si>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</si>
  <si>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</si>
  <si>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</si>
  <si>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</si>
  <si>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</si>
  <si>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</si>
  <si>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</si>
  <si>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</si>
  <si>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</si>
  <si>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</si>
  <si>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</si>
  <si>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</si>
  <si>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</si>
  <si>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</si>
  <si>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</si>
  <si>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</si>
  <si>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</si>
  <si>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</si>
  <si>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</si>
  <si>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</si>
  <si>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</si>
  <si>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</si>
  <si>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</si>
  <si>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</si>
  <si>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</si>
  <si>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</si>
  <si>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</si>
  <si>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</si>
  <si>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</si>
  <si>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</si>
  <si>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</si>
  <si>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</si>
  <si>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</si>
  <si>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</si>
  <si>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</si>
  <si>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</si>
  <si>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</si>
  <si>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</si>
  <si>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</si>
  <si>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</si>
  <si>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</si>
  <si>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</si>
  <si>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</si>
  <si>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</si>
  <si>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</si>
  <si>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</si>
  <si>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</si>
  <si>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</si>
  <si>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</si>
  <si>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</si>
  <si>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</si>
  <si>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</si>
  <si>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</si>
  <si>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</si>
  <si>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</si>
  <si>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</si>
  <si>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</si>
  <si>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</si>
  <si>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</si>
  <si>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</si>
  <si>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</si>
  <si>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</si>
  <si>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</si>
  <si>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</si>
  <si>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</si>
  <si>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</si>
  <si>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</si>
  <si>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</si>
  <si>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</si>
  <si>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</si>
  <si>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</si>
  <si>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</si>
  <si>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</si>
  <si>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</si>
  <si>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</si>
  <si>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</si>
  <si>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</si>
  <si>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</si>
  <si>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</si>
  <si>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</si>
  <si>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</si>
  <si>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</si>
  <si>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</si>
  <si>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</si>
  <si>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</si>
  <si>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</si>
  <si>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</si>
  <si>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</si>
  <si>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</si>
  <si>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</si>
  <si>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</si>
  <si>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</si>
  <si>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</si>
  <si>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</si>
  <si>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</si>
  <si>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</si>
  <si>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</si>
  <si>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</si>
  <si>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</si>
  <si>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</si>
  <si>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</si>
  <si>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</si>
  <si>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</si>
  <si>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</si>
  <si>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</si>
  <si>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</si>
  <si>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</si>
  <si>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</si>
  <si>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</si>
  <si>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</si>
  <si>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</si>
  <si>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</si>
  <si>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</si>
  <si>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</si>
  <si>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</si>
  <si>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</si>
  <si>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</si>
  <si>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</si>
  <si>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</si>
  <si>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</si>
  <si>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</si>
  <si>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</si>
  <si>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</si>
  <si>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</si>
  <si>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</si>
  <si>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</si>
  <si>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</si>
  <si>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</si>
  <si>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</si>
  <si>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</si>
  <si>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</si>
  <si>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</si>
  <si>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</si>
  <si>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</si>
  <si>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</si>
  <si>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</si>
  <si>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</si>
  <si>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</si>
  <si>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</si>
  <si>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</si>
  <si>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</si>
  <si>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</si>
  <si>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</si>
  <si>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</si>
  <si>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</si>
  <si>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</si>
  <si>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</si>
  <si>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</si>
  <si>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</si>
  <si>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</si>
  <si>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</si>
  <si>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</si>
  <si>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</si>
  <si>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</si>
  <si>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</si>
  <si>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</si>
  <si>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</si>
  <si>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</si>
  <si>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</si>
  <si>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</si>
  <si>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</si>
  <si>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</si>
  <si>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</si>
  <si>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</si>
  <si>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</si>
  <si>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</si>
  <si>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</si>
  <si>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</si>
  <si>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</si>
  <si>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</si>
  <si>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</si>
  <si>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</si>
  <si>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</si>
  <si>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</si>
  <si>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</si>
  <si>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</si>
  <si>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</si>
  <si>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</si>
  <si>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</si>
  <si>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</si>
  <si>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</si>
  <si>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</si>
  <si>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</si>
  <si>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</si>
  <si>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</si>
  <si>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</si>
  <si>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</si>
  <si>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</si>
  <si>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</si>
  <si>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</si>
  <si>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</si>
  <si>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</si>
  <si>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</si>
  <si>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</si>
  <si>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</si>
  <si>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</si>
  <si>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</si>
  <si>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</si>
  <si>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</si>
  <si>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</si>
  <si>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</si>
  <si>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</si>
  <si>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</si>
  <si>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</si>
  <si>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</si>
  <si>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</si>
  <si>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</si>
  <si>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</si>
  <si>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</si>
  <si>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</si>
  <si>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</si>
  <si>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</si>
  <si>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</si>
  <si>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</si>
  <si>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</si>
  <si>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</si>
  <si>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</si>
  <si>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</si>
  <si>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</si>
  <si>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</si>
  <si>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</si>
  <si>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</si>
  <si>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</si>
  <si>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</si>
  <si>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</si>
  <si>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</si>
  <si>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</si>
  <si>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</si>
  <si>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</si>
  <si>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</si>
  <si>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</si>
  <si>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</si>
  <si>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</si>
  <si>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</si>
  <si>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</si>
  <si>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</si>
  <si>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</si>
  <si>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</si>
  <si>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</si>
  <si>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</si>
  <si>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</si>
  <si>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</si>
  <si>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</si>
  <si>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</si>
  <si>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</si>
  <si>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</si>
  <si>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</si>
  <si>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</si>
  <si>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</si>
  <si>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</si>
  <si>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</si>
  <si>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</si>
  <si>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</si>
  <si>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</si>
  <si>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</si>
  <si>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</si>
  <si>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</si>
  <si>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</si>
  <si>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</si>
  <si>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</si>
  <si>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</si>
  <si>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</si>
  <si>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</si>
  <si>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</si>
  <si>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</si>
  <si>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</si>
  <si>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</si>
  <si>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</si>
  <si>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</si>
  <si>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</si>
  <si>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</si>
  <si>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</si>
  <si>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</si>
  <si>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</si>
  <si>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</si>
  <si>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</si>
  <si>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</si>
  <si>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</si>
  <si>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</si>
  <si>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</si>
  <si>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</si>
  <si>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</si>
  <si>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</si>
  <si>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</si>
  <si>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</si>
  <si>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</si>
  <si>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</si>
  <si>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</si>
  <si>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</si>
  <si>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</si>
  <si>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</si>
  <si>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</si>
  <si>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</si>
  <si>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</si>
  <si>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</si>
  <si>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</si>
  <si>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</si>
  <si>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</si>
  <si>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</si>
  <si>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</si>
  <si>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</si>
  <si>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</si>
  <si>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</si>
  <si>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</si>
  <si>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</si>
  <si>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</si>
  <si>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</si>
  <si>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</si>
  <si>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</si>
  <si>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</si>
  <si>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</si>
  <si>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</si>
  <si>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</si>
  <si>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</si>
  <si>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</si>
  <si>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</si>
  <si>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</si>
  <si>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</si>
  <si>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</si>
  <si>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</si>
  <si>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</si>
  <si>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</si>
  <si>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</si>
  <si>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</si>
  <si>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</si>
  <si>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</si>
  <si>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</si>
  <si>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</si>
  <si>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</si>
  <si>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</si>
  <si>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</si>
  <si>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</si>
  <si>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</si>
  <si>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</si>
  <si>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</si>
  <si>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</si>
  <si>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</si>
  <si>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</si>
  <si>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</si>
  <si>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</si>
  <si>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</si>
  <si>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</si>
  <si>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</si>
  <si>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</si>
  <si>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</si>
  <si>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</si>
  <si>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</si>
  <si>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</si>
  <si>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</si>
  <si>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</si>
  <si>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</si>
  <si>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</si>
  <si>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</si>
  <si>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</si>
  <si>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</si>
  <si>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</si>
  <si>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</si>
  <si>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</si>
  <si>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</si>
  <si>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</si>
  <si>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</si>
  <si>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</si>
  <si>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</si>
  <si>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</si>
  <si>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</si>
  <si>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</si>
  <si>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</si>
  <si>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</si>
  <si>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</si>
  <si>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</si>
  <si>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</si>
  <si>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</si>
  <si>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</si>
  <si>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</si>
  <si>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</si>
  <si>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</si>
  <si>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</si>
  <si>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</si>
  <si>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</si>
  <si>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</si>
  <si>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</si>
  <si>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</si>
  <si>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</si>
  <si>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</si>
  <si>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</si>
  <si>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</si>
  <si>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</si>
  <si>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</si>
  <si>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</si>
  <si>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</si>
  <si>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</si>
  <si>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</si>
  <si>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</si>
  <si>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</si>
  <si>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</si>
  <si>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</si>
  <si>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</si>
  <si>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</si>
  <si>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</si>
  <si>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</si>
  <si>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</si>
  <si>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</si>
  <si>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</si>
  <si>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</si>
  <si>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</si>
  <si>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</si>
  <si>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</si>
  <si>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</si>
  <si>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</si>
  <si>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</si>
  <si>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</si>
  <si>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</si>
  <si>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</si>
  <si>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</si>
  <si>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</si>
  <si>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</si>
  <si>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</si>
  <si>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</si>
  <si>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</si>
  <si>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</si>
  <si>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</si>
  <si>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</si>
  <si>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</si>
  <si>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</si>
  <si>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</si>
  <si>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</si>
  <si>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</si>
  <si>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</si>
  <si>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</si>
  <si>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</si>
  <si>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</si>
  <si>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</si>
  <si>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</si>
  <si>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</si>
  <si>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</si>
  <si>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</si>
  <si>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</si>
  <si>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</si>
  <si>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</si>
  <si>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</si>
  <si>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</si>
  <si>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</si>
  <si>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</si>
  <si>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</si>
  <si>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</si>
  <si>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</si>
  <si>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</si>
  <si>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</si>
  <si>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</si>
  <si>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</si>
  <si>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</si>
  <si>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</si>
  <si>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</si>
  <si>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</si>
  <si>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</si>
  <si>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</si>
  <si>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</si>
  <si>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</si>
  <si>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</si>
  <si>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</si>
  <si>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</si>
  <si>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</si>
  <si>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</si>
  <si>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</si>
  <si>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</si>
  <si>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</si>
  <si>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</si>
  <si>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</si>
  <si>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</si>
  <si>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</si>
  <si>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</si>
  <si>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</si>
  <si>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</si>
  <si>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</si>
  <si>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</si>
  <si>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</si>
  <si>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</si>
  <si>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</si>
  <si>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</si>
  <si>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</si>
  <si>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</si>
  <si>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</si>
  <si>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</si>
  <si>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</si>
  <si>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</si>
  <si>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</si>
  <si>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</si>
  <si>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</si>
  <si>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</si>
  <si>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</si>
  <si>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</si>
  <si>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</si>
  <si>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</si>
  <si>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</si>
  <si>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</si>
  <si>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</si>
  <si>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</si>
  <si>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</si>
  <si>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</si>
  <si>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</si>
  <si>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</si>
  <si>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</si>
  <si>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</si>
  <si>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</si>
  <si>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</si>
  <si>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</si>
  <si>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</si>
  <si>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</si>
  <si>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</si>
  <si>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</si>
  <si>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</si>
  <si>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</si>
  <si>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</si>
  <si>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</si>
  <si>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</si>
  <si>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</si>
  <si>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</si>
  <si>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</si>
  <si>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</si>
  <si>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</si>
  <si>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</si>
  <si>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</si>
  <si>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</si>
  <si>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</si>
  <si>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</si>
  <si>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</si>
  <si>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</si>
  <si>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</si>
  <si>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</si>
  <si>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</si>
  <si>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</si>
  <si>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</si>
  <si>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</si>
  <si>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</si>
  <si>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</si>
  <si>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</si>
  <si>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</si>
  <si>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</si>
  <si>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</si>
  <si>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</si>
  <si>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</si>
  <si>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</si>
  <si>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</si>
  <si>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</si>
  <si>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</si>
  <si>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</si>
  <si>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</si>
  <si>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</si>
  <si>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</si>
  <si>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</si>
  <si>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</si>
  <si>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</si>
  <si>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</si>
  <si>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</si>
  <si>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</si>
  <si>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</si>
  <si>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</si>
  <si>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</si>
  <si>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</si>
  <si>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</si>
  <si>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</si>
  <si>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</si>
  <si>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</si>
  <si>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</si>
  <si>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</si>
  <si>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</si>
  <si>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</si>
  <si>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</si>
  <si>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</si>
  <si>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</si>
  <si>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</si>
  <si>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</si>
  <si>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</si>
  <si>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</si>
  <si>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</si>
  <si>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</si>
  <si>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</si>
  <si>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</si>
  <si>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</si>
  <si>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</si>
  <si>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</si>
  <si>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</si>
  <si>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</si>
  <si>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</si>
  <si>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</si>
  <si>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</si>
  <si>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</si>
  <si>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</si>
  <si>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</si>
  <si>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</si>
  <si>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</si>
  <si>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</si>
  <si>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</si>
  <si>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</si>
  <si>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</si>
  <si>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</si>
  <si>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</si>
  <si>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</si>
  <si>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</si>
  <si>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</si>
  <si>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</si>
  <si>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</si>
  <si>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</si>
  <si>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</si>
  <si>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</si>
  <si>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</si>
  <si>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</si>
  <si>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</si>
  <si>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</si>
  <si>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</si>
  <si>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</si>
  <si>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</si>
  <si>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</si>
  <si>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</si>
  <si>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</si>
  <si>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</si>
  <si>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</si>
  <si>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</si>
  <si>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</si>
  <si>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</si>
  <si>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</si>
  <si>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</si>
  <si>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</si>
  <si>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</si>
  <si>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</si>
  <si>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</si>
  <si>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</si>
  <si>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</si>
  <si>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</si>
  <si>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</si>
  <si>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</si>
  <si>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</si>
  <si>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</si>
  <si>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</si>
  <si>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</si>
  <si>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</si>
  <si>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</si>
  <si>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</si>
  <si>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</si>
  <si>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</si>
  <si>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</si>
  <si>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</si>
  <si>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</si>
  <si>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</si>
  <si>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</si>
  <si>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</si>
  <si>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</si>
  <si>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</si>
  <si>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</si>
  <si>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</si>
  <si>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</si>
  <si>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</si>
  <si>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</si>
  <si>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</si>
  <si>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</si>
  <si>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</si>
  <si>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</si>
  <si>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</si>
  <si>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</si>
  <si>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</si>
  <si>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</si>
  <si>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</si>
  <si>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</si>
  <si>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</si>
  <si>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</si>
  <si>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</si>
  <si>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</si>
  <si>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</si>
  <si>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</si>
  <si>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</si>
  <si>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</si>
  <si>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</si>
  <si>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</si>
  <si>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</si>
  <si>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</si>
  <si>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</si>
  <si>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</si>
  <si>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</si>
  <si>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</si>
  <si>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</si>
  <si>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</si>
  <si>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</si>
  <si>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</si>
  <si>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</si>
  <si>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</si>
  <si>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</si>
  <si>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</si>
  <si>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</si>
  <si>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</si>
  <si>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</si>
  <si>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</si>
  <si>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</si>
  <si>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</si>
  <si>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</si>
  <si>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</si>
  <si>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</si>
  <si>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</si>
  <si>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</si>
  <si>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</si>
  <si>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</si>
  <si>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</si>
  <si>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</si>
  <si>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</si>
  <si>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</si>
  <si>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</si>
  <si>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</si>
  <si>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</si>
  <si>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</si>
  <si>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</si>
  <si>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</si>
  <si>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</si>
  <si>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</si>
  <si>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</si>
  <si>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</si>
  <si>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</si>
  <si>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</si>
  <si>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</si>
  <si>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</si>
  <si>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</si>
  <si>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</si>
  <si>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</si>
  <si>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</si>
  <si>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</si>
  <si>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</si>
  <si>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</si>
  <si>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</si>
  <si>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</si>
  <si>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</si>
  <si>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</si>
  <si>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</si>
  <si>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</si>
  <si>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</si>
  <si>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</si>
  <si>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</si>
  <si>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</si>
  <si>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</si>
  <si>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</si>
  <si>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</si>
  <si>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</si>
  <si>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</si>
  <si>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</si>
  <si>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</si>
  <si>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</si>
  <si>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</si>
  <si>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</si>
  <si>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</si>
  <si>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</si>
  <si>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</si>
  <si>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</si>
  <si>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</si>
  <si>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</si>
  <si>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</si>
  <si>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</si>
  <si>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</si>
  <si>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</si>
  <si>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</si>
  <si>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</si>
  <si>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</si>
  <si>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</si>
  <si>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</si>
  <si>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</si>
  <si>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</si>
  <si>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</si>
  <si>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</si>
  <si>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</si>
  <si>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</si>
  <si>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</si>
  <si>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</si>
  <si>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</si>
  <si>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</si>
  <si>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</si>
  <si>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</si>
  <si>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</si>
  <si>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</si>
  <si>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</si>
  <si>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</si>
  <si>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</si>
  <si>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</si>
  <si>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</si>
  <si>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</si>
  <si>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</si>
  <si>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</si>
  <si>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</si>
  <si>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</si>
  <si>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</si>
  <si>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</si>
  <si>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</si>
  <si>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</si>
  <si>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</si>
  <si>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</si>
  <si>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</si>
  <si>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</si>
  <si>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</si>
  <si>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</si>
  <si>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</si>
  <si>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</si>
  <si>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</si>
  <si>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</si>
  <si>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</si>
  <si>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</si>
  <si>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</si>
  <si>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</si>
  <si>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</si>
  <si>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</si>
  <si>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</si>
  <si>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</si>
  <si>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</si>
  <si>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</si>
  <si>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</si>
  <si>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</si>
  <si>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</si>
  <si>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</si>
  <si>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</si>
  <si>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</si>
  <si>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</si>
  <si>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</si>
  <si>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</si>
  <si>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</si>
  <si>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</si>
  <si>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</si>
  <si>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</si>
  <si>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</si>
  <si>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</si>
  <si>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</si>
  <si>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</si>
  <si>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</si>
  <si>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</si>
  <si>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</si>
  <si>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</si>
  <si>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</si>
  <si>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</si>
  <si>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</si>
  <si>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</si>
  <si>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</si>
  <si>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</si>
  <si>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</si>
  <si>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</si>
  <si>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</si>
  <si>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</si>
  <si>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</si>
  <si>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</si>
  <si>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</si>
  <si>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</si>
  <si>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</si>
  <si>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</si>
  <si>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</si>
  <si>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</si>
  <si>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</si>
  <si>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</si>
  <si>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</si>
  <si>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</si>
  <si>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</si>
  <si>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</si>
  <si>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</si>
  <si>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</si>
  <si>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</si>
  <si>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</si>
  <si>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</si>
  <si>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</si>
  <si>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</si>
  <si>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</si>
  <si>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</si>
  <si>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</si>
  <si>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</si>
  <si>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</si>
  <si>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</si>
  <si>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</si>
  <si>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</si>
  <si>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</si>
  <si>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</si>
  <si>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</si>
  <si>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</si>
  <si>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</si>
  <si>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</si>
  <si>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</si>
  <si>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</si>
  <si>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</si>
  <si>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</si>
  <si>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</si>
  <si>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</si>
  <si>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</si>
  <si>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</si>
  <si>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</si>
  <si>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</si>
  <si>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</si>
  <si>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</si>
  <si>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</si>
  <si>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</si>
  <si>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</si>
  <si>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</si>
  <si>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</si>
  <si>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</si>
  <si>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</si>
  <si>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</si>
  <si>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</si>
  <si>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</si>
  <si>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</si>
  <si>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</si>
  <si>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</si>
  <si>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</si>
  <si>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</si>
  <si>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</si>
  <si>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</si>
  <si>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</si>
  <si>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</si>
  <si>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</si>
  <si>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</si>
  <si>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</si>
  <si>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</si>
  <si>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</si>
  <si>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</si>
  <si>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</si>
  <si>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</si>
  <si>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</si>
  <si>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</si>
  <si>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</si>
  <si>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</si>
  <si>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</si>
  <si>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</si>
  <si>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</si>
  <si>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</si>
  <si>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</si>
  <si>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</si>
  <si>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</si>
  <si>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</si>
  <si>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</si>
  <si>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</si>
  <si>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</si>
  <si>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</si>
  <si>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</si>
  <si>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</si>
  <si>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</si>
  <si>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</si>
  <si>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</si>
  <si>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</si>
  <si>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</si>
  <si>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</si>
  <si>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</si>
  <si>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</si>
  <si>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</si>
  <si>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</si>
  <si>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</si>
  <si>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</si>
  <si>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</si>
  <si>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</si>
  <si>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</si>
  <si>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</si>
  <si>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</si>
  <si>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</si>
  <si>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</si>
  <si>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</si>
  <si>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</si>
  <si>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</si>
  <si>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</si>
  <si>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</si>
  <si>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</si>
  <si>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</si>
  <si>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</si>
  <si>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</si>
  <si>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</si>
  <si>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</si>
  <si>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</si>
  <si>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</si>
  <si>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</si>
  <si>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</si>
  <si>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</si>
  <si>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</si>
  <si>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</si>
  <si>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</si>
  <si>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</si>
  <si>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</si>
  <si>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</si>
  <si>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</si>
  <si>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</si>
  <si>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</si>
  <si>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</si>
  <si>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</si>
  <si>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</si>
  <si>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</si>
  <si>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</si>
  <si>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</si>
  <si>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</si>
  <si>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</si>
  <si>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</si>
  <si>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</si>
  <si>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</si>
  <si>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</si>
  <si>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</si>
  <si>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</si>
  <si>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</si>
  <si>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</si>
  <si>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</si>
  <si>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</si>
  <si>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</si>
  <si>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</si>
  <si>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</si>
  <si>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</si>
  <si>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</si>
  <si>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</si>
  <si>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</si>
  <si>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</si>
  <si>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</si>
  <si>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</si>
  <si>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</si>
  <si>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</si>
  <si>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</si>
  <si>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</si>
  <si>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</si>
  <si>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</si>
  <si>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</si>
  <si>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</si>
  <si>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</si>
  <si>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</si>
  <si>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</si>
  <si>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</si>
  <si>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</si>
  <si>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</si>
  <si>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</si>
  <si>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</si>
  <si>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</si>
  <si>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</si>
  <si>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</si>
  <si>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</si>
  <si>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</si>
  <si>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</si>
  <si>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</si>
  <si>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</si>
  <si>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</si>
  <si>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</si>
  <si>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</si>
  <si>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</si>
  <si>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</si>
  <si>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</si>
  <si>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</si>
  <si>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</si>
  <si>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</si>
  <si>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</si>
  <si>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</si>
  <si>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</si>
  <si>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</si>
  <si>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</si>
  <si>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</si>
  <si>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</si>
  <si>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</si>
  <si>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</si>
  <si>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</si>
  <si>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</si>
  <si>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</si>
  <si>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</si>
  <si>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</si>
  <si>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</si>
  <si>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</si>
  <si>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</si>
  <si>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</si>
  <si>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</si>
  <si>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</si>
  <si>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</si>
  <si>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</si>
  <si>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</si>
  <si>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</si>
  <si>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</si>
  <si>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</si>
  <si>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</si>
  <si>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</si>
  <si>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</si>
  <si>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</si>
  <si>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</si>
  <si>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</si>
  <si>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</si>
  <si>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</si>
  <si>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</si>
  <si>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</si>
  <si>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</si>
  <si>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</si>
  <si>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</si>
  <si>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</si>
  <si>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</si>
  <si>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</si>
  <si>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</si>
  <si>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</si>
  <si>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</si>
  <si>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</si>
  <si>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</si>
  <si>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</si>
  <si>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</si>
  <si>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</si>
  <si>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</si>
  <si>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</si>
  <si>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</si>
  <si>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</si>
  <si>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</si>
  <si>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</si>
  <si>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</si>
  <si>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</si>
  <si>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</si>
  <si>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</si>
  <si>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</si>
  <si>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</si>
  <si>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</si>
  <si>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</si>
  <si>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</si>
  <si>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</si>
  <si>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</si>
  <si>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</si>
  <si>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</si>
  <si>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</si>
  <si>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</si>
  <si>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</si>
  <si>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</si>
  <si>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</si>
  <si>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</si>
  <si>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</si>
  <si>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</si>
  <si>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</si>
  <si>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</si>
  <si>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</si>
  <si>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</si>
  <si>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</si>
  <si>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</si>
  <si>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</si>
  <si>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</si>
  <si>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</si>
  <si>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</si>
  <si>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</si>
  <si>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</si>
  <si>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</si>
  <si>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</si>
  <si>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</si>
  <si>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</si>
  <si>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</si>
  <si>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</si>
  <si>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</si>
  <si>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</si>
  <si>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</si>
  <si>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</si>
  <si>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</si>
  <si>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</si>
  <si>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</si>
  <si>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</si>
  <si>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</si>
  <si>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</si>
  <si>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</si>
  <si>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</si>
  <si>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</si>
  <si>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</si>
  <si>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</si>
  <si>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</si>
  <si>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</si>
  <si>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</si>
  <si>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</si>
  <si>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</si>
  <si>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</si>
  <si>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</si>
  <si>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</si>
  <si>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</si>
  <si>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</si>
  <si>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</si>
  <si>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</si>
  <si>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</si>
  <si>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</si>
  <si>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</si>
  <si>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</si>
  <si>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</si>
  <si>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</si>
  <si>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</si>
  <si>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</si>
  <si>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</si>
  <si>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</si>
  <si>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</si>
  <si>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</si>
  <si>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</si>
  <si>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</si>
  <si>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</si>
  <si>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</si>
  <si>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</si>
  <si>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</si>
  <si>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</si>
  <si>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</si>
  <si>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</si>
  <si>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</si>
  <si>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</si>
  <si>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</si>
  <si>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</si>
  <si>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</si>
  <si>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</si>
  <si>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</si>
  <si>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</si>
  <si>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</si>
  <si>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</si>
  <si>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</si>
  <si>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</si>
  <si>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</si>
  <si>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</si>
  <si>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</si>
  <si>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</si>
  <si>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</si>
  <si>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</si>
  <si>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</si>
  <si>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</si>
  <si>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</si>
  <si>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</si>
  <si>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</si>
  <si>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</si>
  <si>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</si>
  <si>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</si>
  <si>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</si>
  <si>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</si>
  <si>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</si>
  <si>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</si>
  <si>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</si>
  <si>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</si>
  <si>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</si>
  <si>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</si>
  <si>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</si>
  <si>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</si>
  <si>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</si>
  <si>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</si>
  <si>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</si>
  <si>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</si>
  <si>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</si>
  <si>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</si>
  <si>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</si>
  <si>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</si>
  <si>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</si>
  <si>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</si>
  <si>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</si>
  <si>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</si>
  <si>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</si>
  <si>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</si>
  <si>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</si>
  <si>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</si>
  <si>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</si>
  <si>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</si>
  <si>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</si>
  <si>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</si>
  <si>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</si>
  <si>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</si>
  <si>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</si>
  <si>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</si>
  <si>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</si>
  <si>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</si>
  <si>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</si>
  <si>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</si>
  <si>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</si>
  <si>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</si>
  <si>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</si>
  <si>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</si>
  <si>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</si>
  <si>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</si>
  <si>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</si>
  <si>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</si>
  <si>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</si>
  <si>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</si>
  <si>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</si>
  <si>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</si>
  <si>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</si>
  <si>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</si>
  <si>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</si>
  <si>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</si>
  <si>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</si>
  <si>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</si>
  <si>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</si>
  <si>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</si>
  <si>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</si>
  <si>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</si>
  <si>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</si>
  <si>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</si>
  <si>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</si>
  <si>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</si>
  <si>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</si>
  <si>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</si>
  <si>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</si>
  <si>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</si>
  <si>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</si>
  <si>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</si>
  <si>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</si>
  <si>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</si>
  <si>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</si>
  <si>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</si>
  <si>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</si>
  <si>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</si>
  <si>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</si>
  <si>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</si>
  <si>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</si>
  <si>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</si>
  <si>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</si>
  <si>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</si>
  <si>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</si>
  <si>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</si>
  <si>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</si>
  <si>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</si>
  <si>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</si>
  <si>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</si>
  <si>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</si>
  <si>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</si>
  <si>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</si>
  <si>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</si>
  <si>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</si>
  <si>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</si>
  <si>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</si>
  <si>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</si>
  <si>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</si>
  <si>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</si>
  <si>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</si>
  <si>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</si>
  <si>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</si>
  <si>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</si>
  <si>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</si>
  <si>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</si>
  <si>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</si>
  <si>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</si>
  <si>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</si>
  <si>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</si>
  <si>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</si>
  <si>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</si>
  <si>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</si>
  <si>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</si>
  <si>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</si>
  <si>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</si>
  <si>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</si>
  <si>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</si>
  <si>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</si>
  <si>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</si>
  <si>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</si>
  <si>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</si>
  <si>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</si>
  <si>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</si>
  <si>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</si>
  <si>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</si>
  <si>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</si>
  <si>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</si>
  <si>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</si>
  <si>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</si>
  <si>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</si>
  <si>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</si>
  <si>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</si>
  <si>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</si>
  <si>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</si>
  <si>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</si>
  <si>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</si>
  <si>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</si>
  <si>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</si>
  <si>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</si>
  <si>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</si>
  <si>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</si>
  <si>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</si>
  <si>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</si>
  <si>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</si>
  <si>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</si>
  <si>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</si>
  <si>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</si>
  <si>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</si>
  <si>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</si>
  <si>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</si>
  <si>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</si>
  <si>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</si>
  <si>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</si>
  <si>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</si>
  <si>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</si>
  <si>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</si>
  <si>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</si>
  <si>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</si>
  <si>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</si>
  <si>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</si>
  <si>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</si>
  <si>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</si>
  <si>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</si>
  <si>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</si>
  <si>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</si>
  <si>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</si>
  <si>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</si>
  <si>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</si>
  <si>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</si>
  <si>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</si>
  <si>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</si>
  <si>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</si>
  <si>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</si>
  <si>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</si>
  <si>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</si>
  <si>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</si>
  <si>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</si>
  <si>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</si>
  <si>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</si>
  <si>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</si>
  <si>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</si>
  <si>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</si>
  <si>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</si>
  <si>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</si>
  <si>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</si>
  <si>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</si>
  <si>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</si>
  <si>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</si>
  <si>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</si>
  <si>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</si>
  <si>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</si>
  <si>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</si>
  <si>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</si>
  <si>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</si>
  <si>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</si>
  <si>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</si>
  <si>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</si>
  <si>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</si>
  <si>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</si>
  <si>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</si>
  <si>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</si>
  <si>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</si>
  <si>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</si>
  <si>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</si>
  <si>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</si>
  <si>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</si>
  <si>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</si>
  <si>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</si>
  <si>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</si>
  <si>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</si>
  <si>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</si>
  <si>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</si>
  <si>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</si>
  <si>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</si>
  <si>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</si>
  <si>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</si>
  <si>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</si>
  <si>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</si>
  <si>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</si>
  <si>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</si>
  <si>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</si>
  <si>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</si>
  <si>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</si>
  <si>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</si>
  <si>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</si>
  <si>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</si>
  <si>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</si>
  <si>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</si>
  <si>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</si>
  <si>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</si>
  <si>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</si>
  <si>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</si>
  <si>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</si>
  <si>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</si>
  <si>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</si>
  <si>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</si>
  <si>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</si>
  <si>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</si>
  <si>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</si>
  <si>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</si>
  <si>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</si>
  <si>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</si>
  <si>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</si>
  <si>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</si>
  <si>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</si>
  <si>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</si>
  <si>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</si>
  <si>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</si>
  <si>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</si>
  <si>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</si>
  <si>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</si>
  <si>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</si>
  <si>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</si>
  <si>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</si>
  <si>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</si>
  <si>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</si>
  <si>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</si>
  <si>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</si>
  <si>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</si>
  <si>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</si>
  <si>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</si>
  <si>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</si>
  <si>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</si>
  <si>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</si>
  <si>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</si>
  <si>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</si>
  <si>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</si>
  <si>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</si>
  <si>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</si>
  <si>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</si>
  <si>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</si>
  <si>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</si>
  <si>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</si>
  <si>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</si>
  <si>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</si>
  <si>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</si>
  <si>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</si>
  <si>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</si>
  <si>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</si>
  <si>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</si>
  <si>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</si>
  <si>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</si>
  <si>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</si>
  <si>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</si>
  <si>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</si>
  <si>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</si>
  <si>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</si>
  <si>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</si>
  <si>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</si>
  <si>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</si>
  <si>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</si>
  <si>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</si>
  <si>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</si>
  <si>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</si>
  <si>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</si>
  <si>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</si>
  <si>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</si>
  <si>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</si>
  <si>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</si>
  <si>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</si>
  <si>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</si>
  <si>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</si>
  <si>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</si>
  <si>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</si>
  <si>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</si>
  <si>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</si>
  <si>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</si>
  <si>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</si>
  <si>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</si>
  <si>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</si>
  <si>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</si>
  <si>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</si>
  <si>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</si>
  <si>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</si>
  <si>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</si>
  <si>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</si>
  <si>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</si>
  <si>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</si>
  <si>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</si>
  <si>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</si>
  <si>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</si>
  <si>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</si>
  <si>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</si>
  <si>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</si>
  <si>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</si>
  <si>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</si>
  <si>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</si>
  <si>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</si>
  <si>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</si>
  <si>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</si>
  <si>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</si>
  <si>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</si>
  <si>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</si>
  <si>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</si>
  <si>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</si>
  <si>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</si>
  <si>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</si>
  <si>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</si>
  <si>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</si>
  <si>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</si>
  <si>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</si>
  <si>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</si>
  <si>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</si>
  <si>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</si>
  <si>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</si>
  <si>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</si>
  <si>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</si>
  <si>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</si>
  <si>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</si>
  <si>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</si>
  <si>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</si>
  <si>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</si>
  <si>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</si>
  <si>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</si>
  <si>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</si>
  <si>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</si>
  <si>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</si>
  <si>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</si>
  <si>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</si>
  <si>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</si>
  <si>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</si>
  <si>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</si>
  <si>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</si>
  <si>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</si>
  <si>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</si>
  <si>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</si>
  <si>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</si>
  <si>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</si>
  <si>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</si>
  <si>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</si>
  <si>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</si>
  <si>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</si>
  <si>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</si>
  <si>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</si>
  <si>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</si>
  <si>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</si>
  <si>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</si>
  <si>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</si>
  <si>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</si>
  <si>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</si>
  <si>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</si>
  <si>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</si>
  <si>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</si>
  <si>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</si>
  <si>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</si>
  <si>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</si>
  <si>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</si>
  <si>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</si>
  <si>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</si>
  <si>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</si>
  <si>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</si>
  <si>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</si>
  <si>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</si>
  <si>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</si>
  <si>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</si>
  <si>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</si>
  <si>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</si>
  <si>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</si>
  <si>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</si>
  <si>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</si>
  <si>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</si>
  <si>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</si>
  <si>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</si>
  <si>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</si>
  <si>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</si>
  <si>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</si>
  <si>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</si>
  <si>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</si>
  <si>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</si>
  <si>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</si>
  <si>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</si>
  <si>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</si>
  <si>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</si>
  <si>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</si>
  <si>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</si>
  <si>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</si>
  <si>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</si>
  <si>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</si>
  <si>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</si>
  <si>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</si>
  <si>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</si>
  <si>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</si>
  <si>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</si>
  <si>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</si>
  <si>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</si>
  <si>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</si>
  <si>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</si>
  <si>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</si>
  <si>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</si>
  <si>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</si>
  <si>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</si>
  <si>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</si>
  <si>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</si>
  <si>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</si>
  <si>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</si>
  <si>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</si>
  <si>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</si>
  <si>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</si>
  <si>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</si>
  <si>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</si>
  <si>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</si>
  <si>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</si>
  <si>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</si>
  <si>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</si>
  <si>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</si>
  <si>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</si>
  <si>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</si>
  <si>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</si>
  <si>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</si>
  <si>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</si>
  <si>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</si>
  <si>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</si>
  <si>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</si>
  <si>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</si>
  <si>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</si>
  <si>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</si>
  <si>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</si>
  <si>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</si>
  <si>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</si>
  <si>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</si>
  <si>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</si>
  <si>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</si>
  <si>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</si>
  <si>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</si>
  <si>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</si>
  <si>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</si>
  <si>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</si>
  <si>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</si>
  <si>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</si>
  <si>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</si>
  <si>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</si>
  <si>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</si>
  <si>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</si>
  <si>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</si>
  <si>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</si>
  <si>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</si>
  <si>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</si>
  <si>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</si>
  <si>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</si>
  <si>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</si>
  <si>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</si>
  <si>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</si>
  <si>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</si>
  <si>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</si>
  <si>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</si>
  <si>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</si>
  <si>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</si>
  <si>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</si>
  <si>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</si>
  <si>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</si>
  <si>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</si>
  <si>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</si>
  <si>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</si>
  <si>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</si>
  <si>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</si>
  <si>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</si>
  <si>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</si>
  <si>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</si>
  <si>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</si>
  <si>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</si>
  <si>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</si>
  <si>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</si>
  <si>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</si>
  <si>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</si>
  <si>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</si>
  <si>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</si>
  <si>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</si>
  <si>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</si>
  <si>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</si>
  <si>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</si>
  <si>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</si>
  <si>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</si>
  <si>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</si>
  <si>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</si>
  <si>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</si>
  <si>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</si>
  <si>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</si>
  <si>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</si>
  <si>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</si>
  <si>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</si>
  <si>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</si>
  <si>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</si>
  <si>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</si>
  <si>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</si>
  <si>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</si>
  <si>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</si>
  <si>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</si>
  <si>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</si>
  <si>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</si>
  <si>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</si>
  <si>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</si>
  <si>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</si>
  <si>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</si>
  <si>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</si>
  <si>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</si>
  <si>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</si>
  <si>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</si>
  <si>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</si>
  <si>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</si>
  <si>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</si>
  <si>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</si>
  <si>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</si>
  <si>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</si>
  <si>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</si>
  <si>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</si>
  <si>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</si>
  <si>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</si>
  <si>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</si>
  <si>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</si>
  <si>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</si>
  <si>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</si>
  <si>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</si>
  <si>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</si>
  <si>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</si>
  <si>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</si>
  <si>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</si>
  <si>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</si>
  <si>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</si>
  <si>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</si>
  <si>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</si>
  <si>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</si>
  <si>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</si>
  <si>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</si>
  <si>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</si>
  <si>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</si>
  <si>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</si>
  <si>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</si>
  <si>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</si>
  <si>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</si>
  <si>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</si>
  <si>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</si>
  <si>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</si>
  <si>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</si>
  <si>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</si>
  <si>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</si>
  <si>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</si>
  <si>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</si>
  <si>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</si>
  <si>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</si>
  <si>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</si>
  <si>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</si>
  <si>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</si>
  <si>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</si>
  <si>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</si>
  <si>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</si>
  <si>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</si>
  <si>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</si>
  <si>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</si>
  <si>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</si>
  <si>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</si>
  <si>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</si>
  <si>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</si>
  <si>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</si>
  <si>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</si>
  <si>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</si>
  <si>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</si>
  <si>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</si>
  <si>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</si>
  <si>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</si>
  <si>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</si>
  <si>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</si>
  <si>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</si>
  <si>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</si>
  <si>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</si>
  <si>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</si>
  <si>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</si>
  <si>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</si>
  <si>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</si>
  <si>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</si>
  <si>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</si>
  <si>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</si>
  <si>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</si>
  <si>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</si>
  <si>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</si>
  <si>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</si>
  <si>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</si>
  <si>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</si>
  <si>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</si>
  <si>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</si>
  <si>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</si>
  <si>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</si>
  <si>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</si>
  <si>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</si>
  <si>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</si>
  <si>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</si>
  <si>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</si>
  <si>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</si>
  <si>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</si>
  <si>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</si>
  <si>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</si>
  <si>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</si>
  <si>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</si>
  <si>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</si>
  <si>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</si>
  <si>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</si>
  <si>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</si>
  <si>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</si>
  <si>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</si>
  <si>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</si>
  <si>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</si>
  <si>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</si>
  <si>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</si>
  <si>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</si>
  <si>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</si>
  <si>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</si>
  <si>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</si>
  <si>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</si>
  <si>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</si>
  <si>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</si>
  <si>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</si>
  <si>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</si>
  <si>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</si>
  <si>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</si>
  <si>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</si>
  <si>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</si>
  <si>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</si>
  <si>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</si>
  <si>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</si>
  <si>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</si>
  <si>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</si>
  <si>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</si>
  <si>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</si>
  <si>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</si>
  <si>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</si>
  <si>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</si>
  <si>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</si>
  <si>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</si>
  <si>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</si>
  <si>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</si>
  <si>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</si>
  <si>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</si>
  <si>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</si>
  <si>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</si>
  <si>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</si>
  <si>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</si>
  <si>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</si>
  <si>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</si>
  <si>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</si>
  <si>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</si>
  <si>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</si>
  <si>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</si>
  <si>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</si>
  <si>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</si>
  <si>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</si>
  <si>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</si>
  <si>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</si>
  <si>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</si>
  <si>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</si>
  <si>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</si>
  <si>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</si>
  <si>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</si>
  <si>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</si>
  <si>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</si>
  <si>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</si>
  <si>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</si>
  <si>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</si>
  <si>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</si>
  <si>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</si>
  <si>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</si>
  <si>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</si>
  <si>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</si>
  <si>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</si>
  <si>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</si>
  <si>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</si>
  <si>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</si>
  <si>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</si>
  <si>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</si>
  <si>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</si>
  <si>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</si>
  <si>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</si>
  <si>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</si>
  <si>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</si>
  <si>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</si>
  <si>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</si>
  <si>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</si>
  <si>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</si>
  <si>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</si>
  <si>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</si>
  <si>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</si>
  <si>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</si>
  <si>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</si>
  <si>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</si>
  <si>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</si>
  <si>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</si>
  <si>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</si>
  <si>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</si>
  <si>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</si>
  <si>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</si>
  <si>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</si>
  <si>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</si>
  <si>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</si>
  <si>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</si>
  <si>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</si>
  <si>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</si>
  <si>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</si>
  <si>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</si>
  <si>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</si>
  <si>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</si>
  <si>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</si>
  <si>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</si>
  <si>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</si>
  <si>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</si>
  <si>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</si>
  <si>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</si>
  <si>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</si>
  <si>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</si>
  <si>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</si>
  <si>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</si>
  <si>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</si>
  <si>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</si>
  <si>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</si>
  <si>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</si>
  <si>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</si>
  <si>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</si>
  <si>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</si>
  <si>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</si>
  <si>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</si>
  <si>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</si>
  <si>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</si>
  <si>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</si>
  <si>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</si>
  <si>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</si>
  <si>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</si>
  <si>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</si>
  <si>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</si>
  <si>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</si>
  <si>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</si>
  <si>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</si>
  <si>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</si>
  <si>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</si>
  <si>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</si>
  <si>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</si>
  <si>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</si>
  <si>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</si>
  <si>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</si>
  <si>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</si>
  <si>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</si>
  <si>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</si>
  <si>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</si>
  <si>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</si>
  <si>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</si>
  <si>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</si>
  <si>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</si>
  <si>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</si>
  <si>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</si>
  <si>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</si>
  <si>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</si>
  <si>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</si>
  <si>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</si>
  <si>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</si>
  <si>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</si>
  <si>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</si>
  <si>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</si>
  <si>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</si>
  <si>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</si>
  <si>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</si>
  <si>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</si>
  <si>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</si>
  <si>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</si>
  <si>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</si>
  <si>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</si>
  <si>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</si>
  <si>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</si>
  <si>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</si>
  <si>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</si>
  <si>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</si>
  <si>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</si>
  <si>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</si>
  <si>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</si>
  <si>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</si>
  <si>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</si>
  <si>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</si>
  <si>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</si>
  <si>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</si>
  <si>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</si>
  <si>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</si>
  <si>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</si>
  <si>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</si>
  <si>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</si>
  <si>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</si>
  <si>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</si>
  <si>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</si>
  <si>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</si>
  <si>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</si>
  <si>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</si>
  <si>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</si>
  <si>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</si>
  <si>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</si>
  <si>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</si>
  <si>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</si>
  <si>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</si>
  <si>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</si>
  <si>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</si>
  <si>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</si>
  <si>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</si>
  <si>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</si>
  <si>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</si>
  <si>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</si>
  <si>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</si>
  <si>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</si>
  <si>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</si>
  <si>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</si>
  <si>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</si>
  <si>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</si>
  <si>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</si>
  <si>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</si>
  <si>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</si>
  <si>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</si>
  <si>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</si>
  <si>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</si>
  <si>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</si>
  <si>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</si>
  <si>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</si>
  <si>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</si>
  <si>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</si>
  <si>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</si>
  <si>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</si>
  <si>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</si>
  <si>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</si>
  <si>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</si>
  <si>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</si>
  <si>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</si>
  <si>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</si>
  <si>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</si>
  <si>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</si>
  <si>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</si>
  <si>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</si>
  <si>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</si>
  <si>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</si>
  <si>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</si>
  <si>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</si>
  <si>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</si>
  <si>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</si>
  <si>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</si>
  <si>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</si>
  <si>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</si>
  <si>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</si>
  <si>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</si>
  <si>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</si>
  <si>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</si>
  <si>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</si>
  <si>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</si>
  <si>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</si>
  <si>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</si>
  <si>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</si>
  <si>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</si>
  <si>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</si>
  <si>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</si>
  <si>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</si>
  <si>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</si>
  <si>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</si>
  <si>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</si>
  <si>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</si>
  <si>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</si>
  <si>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</si>
  <si>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</si>
  <si>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</si>
  <si>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</si>
  <si>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</si>
  <si>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</si>
  <si>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</si>
  <si>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</si>
  <si>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</si>
  <si>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</si>
  <si>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</si>
  <si>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</si>
  <si>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</si>
  <si>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</si>
  <si>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</si>
  <si>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</si>
  <si>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</si>
  <si>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</si>
  <si>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</si>
  <si>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</si>
  <si>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</si>
  <si>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</si>
  <si>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</si>
  <si>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</si>
  <si>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</si>
  <si>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</si>
  <si>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</si>
  <si>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</si>
  <si>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</si>
  <si>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</si>
  <si>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</si>
  <si>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</si>
  <si>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</si>
  <si>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</si>
  <si>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</si>
  <si>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</si>
  <si>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</si>
  <si>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</si>
  <si>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</si>
  <si>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</si>
  <si>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</si>
  <si>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</si>
  <si>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</si>
  <si>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</si>
  <si>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</si>
  <si>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</si>
  <si>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</si>
  <si>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</si>
  <si>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</si>
  <si>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</si>
  <si>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</si>
  <si>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</si>
  <si>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</si>
  <si>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</si>
  <si>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</si>
  <si>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</si>
  <si>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</si>
  <si>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</si>
  <si>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</si>
  <si>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</si>
  <si>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</si>
  <si>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</si>
  <si>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</si>
  <si>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</si>
  <si>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</si>
  <si>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</si>
  <si>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</si>
  <si>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</si>
  <si>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</si>
  <si>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</si>
  <si>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</si>
  <si>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</si>
  <si>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</si>
  <si>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</si>
  <si>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</si>
  <si>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</si>
  <si>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</si>
  <si>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</si>
  <si>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</si>
  <si>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</si>
  <si>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</si>
  <si>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</si>
  <si>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</si>
  <si>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</si>
  <si>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</si>
  <si>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</si>
  <si>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</si>
  <si>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</si>
  <si>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</si>
  <si>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</si>
  <si>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</si>
  <si>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</si>
  <si>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</si>
  <si>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</si>
  <si>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</si>
  <si>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</si>
  <si>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</si>
  <si>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</si>
  <si>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</si>
  <si>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</si>
  <si>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</si>
  <si>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</si>
  <si>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</si>
  <si>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</si>
  <si>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</si>
  <si>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</si>
  <si>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</si>
  <si>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</si>
  <si>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</si>
  <si>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</si>
  <si>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</si>
  <si>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</si>
  <si>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</si>
  <si>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</si>
  <si>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</si>
  <si>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</si>
  <si>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</si>
  <si>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</si>
  <si>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</si>
  <si>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</si>
  <si>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</si>
  <si>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</si>
  <si>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</si>
  <si>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</si>
  <si>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</si>
  <si>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</si>
  <si>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</si>
  <si>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</si>
  <si>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</si>
  <si>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</si>
  <si>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</si>
  <si>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</si>
  <si>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</si>
  <si>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</si>
  <si>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</si>
  <si>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</si>
  <si>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</si>
  <si>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</si>
  <si>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</si>
  <si>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</si>
  <si>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</si>
  <si>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</si>
  <si>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</si>
  <si>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</si>
  <si>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</si>
  <si>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</si>
  <si>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</si>
  <si>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</si>
  <si>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</si>
  <si>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</si>
  <si>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</si>
  <si>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</si>
  <si>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</si>
  <si>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</si>
  <si>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</si>
  <si>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</si>
  <si>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</si>
  <si>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</si>
  <si>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</si>
  <si>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</si>
  <si>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</si>
  <si>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</si>
  <si>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</si>
  <si>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</si>
  <si>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</si>
  <si>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</si>
  <si>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</si>
  <si>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</si>
  <si>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</si>
  <si>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</si>
  <si>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</si>
  <si>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</si>
  <si>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</si>
  <si>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</si>
  <si>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</si>
  <si>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</si>
  <si>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</si>
  <si>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</si>
  <si>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</si>
  <si>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</si>
  <si>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</si>
  <si>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</si>
  <si>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</si>
  <si>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</si>
  <si>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</si>
  <si>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</si>
  <si>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</si>
  <si>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</si>
  <si>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</si>
  <si>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</si>
  <si>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</si>
  <si>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</si>
  <si>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</si>
  <si>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</si>
  <si>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</si>
  <si>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</si>
  <si>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</si>
  <si>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</si>
  <si>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</si>
  <si>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</si>
  <si>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</si>
  <si>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</si>
  <si>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</si>
  <si>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</si>
  <si>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</si>
  <si>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</si>
  <si>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</si>
  <si>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</si>
  <si>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</si>
  <si>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</si>
  <si>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</si>
  <si>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</si>
  <si>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</si>
  <si>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</si>
  <si>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</si>
  <si>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</si>
  <si>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</si>
  <si>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</si>
  <si>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</si>
  <si>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</si>
  <si>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</si>
  <si>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</si>
  <si>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</si>
  <si>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</si>
  <si>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</si>
  <si>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</si>
  <si>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</si>
  <si>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</si>
  <si>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</si>
  <si>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</si>
  <si>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</si>
  <si>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</si>
  <si>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</si>
  <si>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</si>
  <si>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</si>
  <si>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</si>
  <si>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</si>
  <si>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</si>
  <si>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</si>
  <si>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</si>
  <si>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</si>
  <si>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</si>
  <si>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</si>
  <si>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</si>
  <si>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</si>
  <si>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</si>
  <si>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</si>
  <si>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</si>
  <si>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</si>
  <si>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</si>
  <si>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</si>
  <si>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</si>
  <si>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</si>
  <si>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</si>
  <si>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</si>
  <si>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</si>
  <si>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</si>
  <si>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</si>
  <si>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</si>
  <si>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</si>
  <si>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</si>
  <si>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</si>
  <si>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</si>
  <si>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</si>
  <si>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</si>
  <si>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</si>
  <si>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</si>
  <si>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</si>
  <si>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</si>
  <si>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</si>
  <si>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</si>
  <si>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</si>
  <si>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</si>
  <si>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</si>
  <si>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</si>
  <si>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</si>
  <si>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</si>
  <si>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</si>
  <si>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</si>
  <si>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</si>
  <si>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</si>
  <si>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</si>
  <si>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</si>
  <si>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</si>
  <si>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</si>
  <si>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</si>
  <si>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</si>
  <si>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</si>
  <si>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</si>
  <si>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</si>
  <si>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</si>
  <si>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</si>
  <si>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</si>
  <si>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</si>
  <si>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</si>
  <si>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</si>
  <si>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</si>
  <si>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</si>
  <si>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</si>
  <si>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</si>
  <si>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</si>
  <si>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</si>
  <si>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</si>
  <si>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</si>
  <si>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</si>
  <si>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</si>
  <si>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</si>
  <si>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</si>
  <si>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</si>
  <si>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</si>
  <si>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</si>
  <si>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</si>
  <si>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</si>
  <si>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</si>
  <si>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</si>
  <si>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</si>
  <si>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</si>
  <si>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</si>
  <si>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</si>
  <si>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</si>
  <si>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</si>
  <si>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</si>
  <si>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</si>
  <si>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</si>
  <si>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</si>
  <si>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</si>
  <si>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</si>
  <si>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</si>
  <si>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</si>
  <si>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</si>
  <si>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</si>
  <si>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</si>
  <si>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</si>
  <si>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</si>
  <si>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</si>
  <si>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</si>
  <si>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</si>
  <si>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</si>
  <si>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</si>
  <si>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</si>
  <si>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</si>
  <si>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</si>
  <si>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</si>
  <si>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</si>
  <si>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</si>
  <si>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</si>
  <si>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</si>
  <si>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</si>
  <si>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</si>
  <si>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</si>
  <si>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</si>
  <si>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</si>
  <si>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</si>
  <si>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</si>
  <si>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</si>
  <si>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</si>
  <si>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</si>
  <si>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</si>
  <si>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</si>
  <si>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</si>
  <si>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</si>
  <si>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</si>
  <si>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</si>
  <si>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</si>
  <si>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</si>
  <si>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</si>
  <si>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</si>
  <si>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</si>
  <si>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</si>
  <si>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</si>
  <si>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</si>
  <si>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</si>
  <si>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</si>
  <si>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</si>
  <si>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</si>
  <si>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</si>
  <si>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</si>
  <si>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</si>
  <si>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</si>
  <si>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</si>
  <si>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</si>
  <si>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</si>
  <si>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</si>
  <si>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</si>
  <si>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</si>
  <si>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</si>
  <si>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</si>
  <si>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</si>
  <si>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</si>
  <si>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</si>
  <si>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</si>
  <si>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</si>
  <si>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</si>
  <si>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</si>
  <si>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</si>
  <si>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</si>
  <si>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</si>
  <si>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</si>
  <si>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</si>
  <si>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</si>
  <si>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</si>
  <si>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</si>
  <si>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</si>
  <si>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</si>
  <si>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</si>
  <si>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</si>
  <si>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</si>
  <si>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</si>
  <si>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</si>
  <si>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</si>
  <si>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</si>
  <si>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</si>
  <si>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</si>
  <si>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</si>
  <si>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</si>
  <si>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</si>
  <si>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</si>
  <si>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</si>
  <si>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</si>
  <si>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</si>
  <si>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</si>
  <si>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</si>
  <si>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</si>
  <si>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</si>
  <si>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</si>
  <si>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</si>
  <si>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</si>
  <si>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</si>
  <si>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</si>
  <si>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</si>
  <si>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</si>
  <si>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</si>
  <si>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</si>
  <si>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</si>
  <si>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</si>
  <si>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</si>
  <si>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</si>
  <si>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</si>
  <si>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</si>
  <si>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</si>
  <si>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</si>
  <si>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</si>
  <si>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</si>
  <si>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</si>
  <si>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</si>
  <si>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</si>
  <si>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</si>
  <si>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</si>
  <si>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</si>
  <si>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</si>
  <si>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</si>
  <si>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</si>
  <si>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</si>
  <si>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</si>
  <si>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</si>
  <si>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</si>
  <si>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</si>
  <si>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</si>
  <si>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</si>
  <si>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</si>
  <si>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</si>
  <si>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</si>
  <si>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</si>
  <si>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</si>
  <si>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</si>
  <si>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</si>
  <si>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</si>
  <si>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</si>
  <si>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</si>
  <si>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</si>
  <si>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</si>
  <si>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</si>
  <si>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</si>
  <si>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</si>
  <si>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</si>
  <si>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</si>
  <si>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</si>
  <si>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</si>
  <si>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</si>
  <si>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</si>
  <si>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</si>
  <si>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</si>
  <si>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</si>
  <si>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</si>
  <si>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</si>
  <si>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</si>
  <si>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</si>
  <si>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</si>
  <si>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</si>
  <si>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</si>
  <si>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</si>
  <si>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</si>
  <si>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</si>
  <si>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</si>
  <si>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</si>
  <si>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</si>
  <si>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</si>
  <si>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</si>
  <si>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</si>
  <si>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</si>
  <si>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</si>
  <si>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</si>
  <si>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</si>
  <si>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</si>
  <si>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</si>
  <si>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</si>
  <si>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</si>
  <si>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</si>
  <si>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</si>
  <si>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</si>
  <si>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</si>
  <si>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</si>
  <si>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</si>
  <si>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</si>
  <si>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</si>
  <si>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</si>
  <si>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</si>
  <si>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</si>
  <si>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</si>
  <si>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</si>
  <si>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</si>
  <si>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</si>
  <si>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</si>
  <si>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</si>
  <si>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</si>
  <si>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</si>
  <si>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</si>
  <si>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</si>
  <si>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</si>
  <si>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</si>
  <si>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</si>
  <si>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</si>
  <si>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</si>
  <si>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</si>
  <si>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</si>
  <si>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</si>
  <si>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</si>
  <si>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</si>
  <si>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</si>
  <si>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</si>
  <si>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</si>
  <si>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</si>
  <si>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</si>
  <si>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</si>
  <si>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</si>
  <si>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</si>
  <si>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</si>
  <si>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</si>
  <si>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</si>
  <si>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</si>
  <si>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</si>
  <si>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</si>
  <si>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</si>
  <si>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</si>
  <si>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</si>
  <si>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</si>
  <si>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</si>
  <si>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</si>
  <si>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</si>
  <si>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</si>
  <si>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</si>
  <si>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</si>
  <si>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</si>
  <si>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</si>
  <si>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</si>
  <si>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</si>
  <si>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</si>
  <si>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</si>
  <si>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</si>
  <si>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</si>
  <si>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</si>
  <si>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</si>
  <si>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</si>
  <si>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</si>
  <si>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</si>
  <si>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</si>
  <si>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</si>
  <si>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</si>
  <si>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</si>
  <si>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</si>
  <si>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</si>
  <si>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</si>
  <si>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</si>
  <si>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</si>
  <si>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</si>
  <si>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</si>
  <si>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</si>
  <si>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</si>
  <si>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</si>
  <si>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</si>
  <si>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</si>
  <si>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</si>
  <si>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</si>
  <si>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</si>
  <si>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</si>
  <si>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</si>
  <si>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</si>
  <si>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</si>
  <si>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</si>
  <si>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</si>
  <si>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</si>
  <si>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</si>
  <si>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</si>
  <si>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</si>
  <si>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</si>
  <si>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</si>
  <si>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</si>
  <si>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</si>
  <si>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</si>
  <si>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</si>
  <si>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</si>
  <si>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</si>
  <si>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</si>
  <si>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</si>
  <si>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</si>
  <si>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</si>
  <si>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</si>
  <si>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</si>
  <si>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</si>
  <si>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</si>
  <si>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</si>
  <si>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</si>
  <si>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</si>
  <si>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</si>
  <si>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</si>
  <si>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</si>
  <si>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</si>
  <si>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</si>
  <si>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</si>
  <si>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</si>
  <si>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</si>
  <si>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</si>
  <si>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</si>
  <si>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</si>
  <si>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</si>
  <si>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</si>
  <si>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</si>
  <si>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</si>
  <si>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</si>
  <si>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</si>
  <si>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</si>
  <si>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</si>
  <si>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</si>
  <si>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</si>
  <si>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</si>
  <si>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</si>
  <si>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</si>
  <si>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</si>
  <si>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</si>
  <si>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</si>
  <si>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</si>
  <si>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</si>
  <si>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</si>
  <si>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</si>
  <si>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</si>
  <si>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</si>
  <si>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</si>
  <si>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</si>
  <si>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</si>
  <si>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</si>
  <si>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</si>
  <si>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</si>
  <si>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</si>
  <si>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</si>
  <si>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</si>
  <si>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</si>
  <si>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</si>
  <si>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</si>
  <si>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</si>
  <si>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</si>
  <si>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</si>
  <si>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</si>
  <si>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</si>
  <si>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</si>
  <si>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</si>
  <si>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</si>
  <si>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</si>
  <si>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</si>
  <si>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</si>
  <si>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</si>
  <si>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</si>
  <si>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</si>
  <si>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</si>
  <si>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</si>
  <si>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</si>
  <si>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</si>
  <si>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</si>
  <si>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</si>
  <si>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</si>
  <si>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</si>
  <si>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</si>
  <si>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</si>
  <si>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</si>
  <si>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</si>
  <si>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</si>
  <si>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</si>
  <si>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</si>
  <si>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</si>
  <si>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</si>
  <si>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</si>
  <si>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</si>
  <si>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</si>
  <si>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</si>
  <si>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</si>
  <si>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</si>
  <si>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</si>
  <si>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</si>
  <si>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</si>
  <si>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</si>
  <si>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</si>
  <si>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</si>
  <si>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</si>
  <si>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</si>
  <si>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</si>
  <si>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</si>
  <si>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</si>
  <si>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</si>
  <si>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</si>
  <si>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</si>
  <si>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</si>
  <si>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</si>
  <si>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</si>
  <si>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</si>
  <si>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</si>
  <si>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</si>
  <si>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</si>
  <si>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</si>
  <si>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</si>
  <si>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</si>
  <si>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</si>
  <si>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</si>
  <si>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</si>
  <si>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</si>
  <si>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</si>
  <si>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</si>
  <si>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</si>
  <si>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</si>
  <si>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</si>
  <si>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</si>
  <si>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</si>
  <si>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</si>
  <si>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</si>
  <si>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</si>
  <si>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</si>
  <si>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</si>
  <si>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</si>
  <si>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</si>
  <si>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</si>
  <si>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</si>
  <si>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</si>
  <si>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</si>
  <si>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</si>
  <si>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</si>
  <si>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</si>
  <si>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</si>
  <si>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</si>
  <si>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</si>
  <si>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</si>
  <si>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</si>
  <si>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</si>
  <si>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</si>
  <si>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</si>
  <si>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</si>
  <si>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</si>
  <si>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</si>
  <si>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</si>
  <si>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</si>
  <si>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</si>
  <si>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</si>
  <si>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</si>
  <si>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</si>
  <si>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</si>
  <si>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</si>
  <si>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</si>
  <si>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</si>
  <si>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</si>
  <si>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</si>
  <si>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</si>
  <si>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</si>
  <si>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</si>
  <si>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</si>
  <si>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</si>
  <si>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</si>
  <si>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</si>
  <si>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</si>
  <si>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</si>
  <si>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</si>
  <si>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</si>
  <si>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</si>
  <si>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</si>
  <si>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</si>
  <si>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</si>
  <si>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</si>
  <si>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</si>
  <si>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</si>
  <si>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</si>
  <si>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</si>
  <si>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</si>
  <si>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</si>
  <si>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</si>
  <si>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</si>
  <si>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</si>
  <si>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</si>
  <si>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</si>
  <si>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</si>
  <si>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</si>
  <si>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</si>
  <si>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</si>
  <si>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</si>
  <si>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</si>
  <si>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</si>
  <si>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</si>
  <si>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</si>
  <si>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</si>
  <si>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</si>
  <si>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</si>
  <si>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</si>
  <si>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</si>
  <si>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</si>
  <si>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</si>
  <si>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</si>
  <si>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</si>
  <si>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</si>
  <si>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</si>
  <si>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</si>
  <si>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</si>
  <si>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</si>
  <si>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</si>
  <si>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</si>
  <si>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</si>
  <si>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</si>
  <si>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</si>
  <si>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</si>
  <si>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</si>
  <si>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</si>
  <si>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</si>
  <si>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</si>
  <si>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</si>
  <si>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</si>
  <si>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</si>
  <si>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</si>
  <si>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</si>
  <si>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</si>
  <si>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</si>
  <si>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</si>
  <si>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</si>
  <si>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</si>
  <si>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</si>
  <si>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</si>
  <si>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</si>
  <si>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</si>
  <si>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</si>
  <si>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</si>
  <si>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</si>
  <si>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</si>
  <si>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</si>
  <si>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</si>
  <si>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</si>
  <si>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</si>
  <si>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</si>
  <si>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</si>
  <si>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</si>
  <si>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</si>
  <si>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</si>
  <si>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</si>
  <si>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</si>
  <si>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</si>
  <si>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</si>
  <si>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</si>
  <si>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</si>
  <si>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</si>
  <si>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</si>
  <si>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</si>
  <si>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</si>
  <si>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</si>
  <si>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</si>
  <si>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</si>
  <si>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</si>
  <si>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</si>
  <si>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</si>
  <si>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</si>
  <si>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</si>
  <si>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</si>
  <si>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</si>
  <si>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</si>
  <si>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</si>
  <si>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</si>
  <si>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</si>
  <si>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</si>
  <si>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</si>
  <si>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</si>
  <si>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</si>
  <si>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</si>
  <si>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</si>
  <si>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</si>
  <si>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</si>
  <si>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</si>
  <si>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</si>
  <si>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</si>
  <si>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</si>
  <si>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</si>
  <si>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</si>
  <si>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</si>
  <si>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</si>
  <si>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</si>
  <si>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</si>
  <si>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</si>
  <si>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</si>
  <si>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</si>
  <si>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</si>
  <si>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</si>
  <si>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</si>
  <si>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</si>
  <si>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</si>
  <si>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</si>
  <si>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</si>
  <si>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</si>
  <si>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</si>
  <si>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</si>
  <si>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</si>
  <si>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</si>
  <si>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</si>
  <si>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</si>
  <si>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</si>
  <si>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</si>
  <si>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</si>
  <si>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</si>
  <si>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</si>
  <si>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</si>
  <si>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</si>
  <si>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</si>
  <si>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</si>
  <si>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</si>
  <si>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</si>
  <si>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</si>
  <si>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</si>
  <si>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</si>
  <si>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</si>
  <si>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</si>
  <si>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</si>
  <si>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</si>
  <si>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</si>
  <si>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</si>
  <si>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</si>
  <si>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</si>
  <si>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</si>
  <si>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</si>
  <si>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</si>
  <si>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</si>
  <si>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</si>
  <si>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</si>
  <si>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</si>
  <si>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</si>
  <si>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</si>
  <si>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</si>
  <si>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</si>
  <si>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</si>
  <si>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</si>
  <si>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</si>
  <si>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</si>
  <si>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</si>
  <si>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</si>
  <si>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</si>
  <si>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</si>
  <si>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</si>
  <si>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</si>
  <si>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</si>
  <si>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</si>
  <si>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</si>
  <si>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</si>
  <si>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</si>
  <si>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</si>
  <si>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</si>
  <si>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</si>
  <si>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</si>
  <si>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</si>
  <si>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</si>
  <si>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</si>
  <si>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</si>
  <si>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</si>
  <si>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</si>
  <si>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</si>
  <si>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</si>
  <si>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</si>
  <si>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</si>
  <si>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</si>
  <si>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</si>
  <si>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</si>
  <si>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</si>
  <si>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</si>
  <si>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</si>
  <si>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</si>
  <si>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</si>
  <si>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</si>
  <si>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</si>
  <si>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</si>
  <si>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</si>
  <si>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</si>
  <si>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</si>
  <si>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</si>
  <si>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</si>
  <si>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</si>
  <si>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</si>
  <si>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</si>
  <si>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</si>
  <si>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</si>
  <si>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</si>
  <si>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</si>
  <si>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</si>
  <si>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</si>
  <si>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</si>
  <si>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</si>
  <si>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</si>
  <si>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</si>
  <si>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</si>
  <si>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</si>
  <si>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</si>
  <si>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</si>
  <si>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</si>
  <si>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</si>
  <si>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</si>
  <si>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</si>
  <si>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</si>
  <si>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</si>
  <si>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</si>
  <si>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</si>
  <si>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</si>
  <si>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</si>
  <si>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</si>
  <si>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</si>
  <si>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</si>
  <si>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</si>
  <si>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</si>
  <si>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</si>
  <si>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</si>
  <si>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</si>
  <si>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</si>
  <si>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</si>
  <si>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</si>
  <si>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</si>
  <si>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</si>
  <si>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</si>
  <si>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</si>
  <si>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</si>
  <si>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</si>
  <si>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</si>
  <si>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</si>
  <si>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</si>
  <si>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</si>
  <si>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</si>
  <si>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</si>
  <si>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</si>
  <si>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</si>
  <si>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</si>
  <si>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</si>
  <si>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</si>
  <si>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</si>
  <si>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</si>
  <si>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</si>
  <si>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</si>
  <si>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</si>
  <si>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</si>
  <si>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</si>
  <si>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</si>
  <si>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</si>
  <si>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</si>
  <si>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</si>
  <si>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</si>
  <si>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</si>
  <si>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</si>
  <si>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</si>
  <si>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</si>
  <si>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</si>
  <si>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</si>
  <si>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</si>
  <si>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</si>
  <si>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</si>
  <si>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</si>
  <si>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</si>
  <si>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</si>
  <si>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</si>
  <si>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</si>
  <si>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</si>
  <si>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</si>
  <si>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</si>
  <si>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</si>
  <si>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</si>
  <si>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</si>
  <si>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</si>
  <si>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</si>
  <si>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</si>
  <si>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</si>
  <si>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</si>
  <si>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</si>
  <si>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</si>
  <si>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</si>
  <si>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</si>
  <si>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</si>
  <si>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</si>
  <si>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</si>
  <si>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</si>
  <si>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</si>
  <si>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</si>
  <si>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</si>
  <si>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</si>
  <si>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</si>
  <si>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</si>
  <si>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</si>
  <si>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</si>
  <si>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</si>
  <si>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</si>
  <si>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</si>
  <si>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</si>
  <si>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</si>
  <si>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</si>
  <si>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</si>
  <si>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</si>
  <si>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</si>
  <si>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</si>
  <si>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</si>
  <si>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</si>
  <si>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</si>
  <si>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</si>
  <si>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</si>
  <si>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</si>
  <si>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</si>
  <si>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</si>
  <si>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</si>
  <si>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</si>
  <si>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</si>
  <si>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</si>
  <si>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</si>
  <si>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</si>
  <si>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</si>
  <si>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</si>
  <si>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</si>
  <si>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</si>
  <si>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</si>
  <si>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</si>
  <si>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</si>
  <si>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</si>
  <si>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</si>
  <si>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</si>
  <si>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</si>
  <si>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</si>
  <si>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</si>
  <si>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</si>
  <si>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</si>
  <si>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</si>
  <si>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</si>
  <si>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</si>
  <si>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</si>
  <si>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</si>
  <si>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</si>
  <si>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</si>
  <si>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</si>
  <si>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</si>
  <si>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</si>
  <si>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</si>
  <si>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</si>
  <si>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</si>
  <si>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</si>
  <si>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</si>
  <si>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</si>
  <si>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</si>
  <si>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</si>
  <si>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</si>
  <si>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</si>
  <si>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</si>
  <si>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</si>
  <si>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</si>
  <si>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</si>
  <si>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</si>
  <si>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</si>
  <si>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</si>
  <si>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</si>
  <si>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</si>
  <si>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</si>
  <si>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</si>
  <si>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</si>
  <si>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</si>
  <si>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</si>
  <si>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</si>
  <si>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</si>
  <si>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</si>
  <si>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</si>
  <si>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</si>
  <si>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</si>
  <si>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</si>
  <si>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</si>
  <si>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</si>
  <si>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</si>
  <si>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</si>
  <si>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</si>
  <si>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</si>
  <si>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</si>
  <si>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</si>
  <si>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</si>
  <si>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</si>
  <si>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</si>
  <si>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</si>
  <si>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</si>
  <si>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</si>
  <si>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</si>
  <si>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</si>
  <si>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</si>
  <si>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</si>
  <si>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</si>
  <si>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</si>
  <si>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</si>
  <si>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</si>
  <si>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</si>
  <si>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</si>
  <si>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</si>
  <si>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</si>
  <si>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</si>
  <si>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</si>
  <si>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</si>
  <si>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</si>
  <si>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</si>
  <si>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</si>
  <si>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</si>
  <si>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</si>
  <si>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</si>
  <si>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</si>
  <si>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</si>
  <si>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</si>
  <si>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</si>
  <si>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</si>
  <si>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</si>
  <si>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</si>
  <si>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</si>
  <si>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</si>
  <si>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</si>
  <si>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</si>
  <si>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</si>
  <si>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</si>
  <si>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</si>
  <si>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</si>
  <si>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</si>
  <si>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</si>
  <si>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</si>
  <si>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</si>
  <si>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</si>
  <si>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</si>
  <si>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</si>
  <si>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</si>
  <si>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</si>
  <si>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</si>
  <si>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</si>
  <si>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</si>
  <si>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</si>
  <si>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</si>
  <si>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</si>
  <si>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</si>
  <si>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</si>
  <si>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</si>
  <si>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</si>
  <si>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</si>
  <si>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</si>
  <si>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</si>
  <si>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</si>
  <si>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</si>
  <si>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</si>
  <si>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</si>
  <si>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</si>
  <si>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</si>
  <si>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</si>
  <si>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</si>
  <si>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</si>
  <si>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</si>
  <si>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</si>
  <si>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</si>
  <si>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</si>
  <si>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</si>
  <si>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</si>
  <si>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</si>
  <si>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</si>
  <si>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</si>
  <si>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</si>
  <si>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</si>
  <si>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</si>
  <si>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</si>
  <si>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</si>
  <si>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</si>
  <si>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</si>
  <si>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</si>
  <si>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</si>
  <si>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</si>
  <si>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</si>
  <si>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</si>
  <si>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</si>
  <si>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</si>
  <si>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</si>
  <si>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</si>
  <si>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</si>
  <si>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</si>
  <si>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</si>
  <si>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</si>
  <si>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</si>
  <si>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</si>
  <si>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</si>
  <si>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</si>
  <si>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</si>
  <si>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</si>
  <si>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</si>
  <si>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</si>
  <si>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</si>
  <si>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</si>
  <si>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</si>
  <si>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</si>
  <si>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</si>
  <si>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</si>
  <si>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</si>
  <si>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</si>
  <si>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</si>
  <si>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</si>
  <si>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</si>
  <si>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</si>
  <si>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</si>
  <si>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</si>
  <si>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</si>
  <si>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</si>
  <si>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</si>
  <si>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</si>
  <si>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</si>
  <si>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</si>
  <si>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</si>
  <si>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</si>
  <si>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</si>
  <si>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</si>
  <si>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</si>
  <si>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</si>
  <si>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</si>
  <si>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</si>
  <si>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</si>
  <si>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</si>
  <si>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</si>
  <si>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</si>
  <si>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</si>
  <si>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</si>
  <si>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</si>
  <si>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</si>
  <si>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</si>
  <si>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</si>
  <si>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</si>
  <si>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</si>
  <si>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</si>
  <si>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</si>
  <si>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</si>
  <si>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</si>
  <si>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</si>
  <si>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</si>
  <si>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</si>
  <si>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</si>
  <si>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</si>
  <si>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</si>
  <si>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</si>
  <si>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</si>
  <si>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</si>
  <si>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</si>
  <si>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</si>
  <si>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</si>
  <si>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</si>
  <si>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</si>
  <si>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</si>
  <si>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</si>
  <si>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</si>
  <si>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</si>
  <si>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</si>
  <si>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</si>
  <si>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</si>
  <si>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</si>
  <si>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</si>
  <si>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</si>
  <si>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</si>
  <si>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</si>
  <si>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</si>
  <si>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</si>
  <si>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</si>
  <si>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</si>
  <si>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</si>
  <si>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</si>
  <si>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</si>
  <si>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</si>
  <si>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</si>
  <si>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</si>
  <si>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</si>
  <si>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</si>
  <si>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</si>
  <si>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</si>
  <si>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</si>
  <si>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</si>
  <si>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</si>
  <si>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</si>
  <si>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</si>
  <si>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</si>
  <si>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</si>
  <si>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</si>
  <si>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</si>
  <si>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</si>
  <si>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</si>
  <si>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</si>
  <si>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</si>
  <si>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</si>
  <si>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</si>
  <si>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</si>
  <si>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</si>
  <si>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</si>
  <si>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</si>
  <si>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</si>
  <si>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</si>
  <si>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</si>
  <si>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</si>
  <si>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</si>
  <si>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</si>
  <si>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</si>
  <si>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</si>
  <si>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</si>
  <si>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</si>
  <si>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</si>
  <si>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</si>
  <si>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</si>
  <si>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</si>
  <si>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</si>
  <si>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</si>
  <si>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</si>
  <si>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</si>
  <si>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</si>
  <si>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</si>
  <si>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</si>
  <si>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</si>
  <si>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</si>
  <si>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</si>
  <si>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</si>
  <si>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</si>
  <si>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</si>
  <si>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</si>
  <si>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</si>
  <si>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</si>
  <si>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</si>
  <si>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</si>
  <si>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</si>
  <si>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</si>
  <si>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</si>
  <si>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</si>
  <si>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</si>
  <si>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</si>
  <si>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</si>
  <si>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</si>
  <si>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</si>
  <si>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</si>
  <si>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</si>
  <si>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</si>
  <si>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</si>
  <si>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</si>
  <si>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</si>
  <si>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</si>
  <si>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</si>
  <si>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</si>
  <si>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</si>
  <si>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</si>
  <si>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</si>
  <si>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</si>
  <si>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</si>
  <si>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</si>
  <si>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</si>
  <si>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</si>
  <si>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</si>
  <si>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</si>
  <si>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</si>
  <si>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</si>
  <si>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</si>
  <si>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</si>
  <si>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</si>
  <si>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</si>
  <si>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</si>
  <si>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</si>
  <si>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</si>
  <si>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</si>
  <si>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</si>
  <si>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</si>
  <si>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</si>
  <si>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</si>
  <si>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</si>
  <si>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</si>
  <si>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</si>
  <si>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</si>
  <si>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</si>
  <si>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</si>
  <si>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</si>
  <si>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</si>
  <si>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</si>
  <si>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</si>
  <si>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</si>
  <si>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</si>
  <si>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</si>
  <si>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</si>
  <si>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</si>
  <si>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</si>
  <si>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</si>
  <si>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</si>
  <si>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</si>
  <si>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</si>
  <si>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</si>
  <si>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</si>
  <si>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</si>
  <si>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</si>
  <si>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</si>
  <si>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</si>
  <si>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</si>
  <si>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</si>
  <si>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</si>
  <si>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</si>
  <si>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</si>
  <si>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</si>
  <si>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</si>
  <si>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</si>
  <si>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</si>
  <si>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</si>
  <si>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</si>
  <si>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</si>
  <si>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</si>
  <si>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</si>
  <si>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</si>
  <si>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</si>
  <si>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</si>
  <si>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</si>
  <si>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</si>
  <si>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</si>
  <si>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</si>
  <si>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</si>
  <si>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</si>
  <si>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</si>
  <si>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</si>
  <si>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</si>
  <si>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</si>
  <si>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</si>
  <si>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</si>
  <si>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</si>
  <si>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</si>
  <si>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</si>
  <si>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</si>
  <si>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</si>
  <si>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</si>
  <si>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</si>
  <si>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</si>
  <si>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</si>
  <si>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</si>
  <si>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</si>
  <si>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</si>
  <si>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</si>
  <si>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</si>
  <si>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</si>
  <si>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</si>
  <si>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</si>
  <si>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</si>
  <si>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</si>
  <si>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</si>
  <si>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</si>
  <si>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</si>
  <si>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</si>
  <si>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</si>
  <si>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</si>
  <si>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</si>
  <si>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</si>
  <si>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</si>
  <si>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</si>
  <si>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</si>
  <si>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</si>
  <si>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</si>
  <si>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</si>
  <si>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</si>
  <si>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</si>
  <si>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</si>
  <si>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</si>
  <si>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</si>
  <si>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</si>
  <si>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</si>
  <si>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</si>
  <si>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</si>
  <si>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</si>
  <si>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</si>
  <si>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</si>
  <si>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</si>
  <si>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</si>
  <si>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</si>
  <si>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</si>
  <si>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</si>
  <si>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</si>
  <si>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</si>
  <si>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</si>
  <si>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</si>
  <si>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</si>
  <si>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</si>
  <si>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</si>
  <si>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</si>
  <si>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</si>
  <si>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</si>
  <si>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</si>
  <si>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</si>
  <si>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</si>
  <si>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</si>
  <si>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</si>
  <si>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</si>
  <si>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</si>
  <si>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</si>
  <si>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</si>
  <si>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</si>
  <si>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</si>
  <si>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</si>
  <si>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</si>
  <si>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</si>
  <si>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</si>
  <si>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</si>
  <si>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</si>
  <si>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</si>
  <si>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</si>
  <si>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</si>
  <si>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</si>
  <si>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</si>
  <si>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</si>
  <si>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</si>
  <si>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</si>
  <si>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</si>
  <si>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</si>
  <si>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</si>
  <si>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</si>
  <si>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</si>
  <si>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</si>
  <si>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</si>
  <si>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</si>
  <si>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</si>
  <si>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</si>
  <si>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</si>
  <si>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</si>
  <si>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</si>
  <si>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</si>
  <si>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</si>
  <si>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</si>
  <si>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</si>
  <si>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</si>
  <si>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</si>
  <si>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</si>
  <si>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</si>
  <si>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</si>
  <si>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</si>
  <si>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</si>
  <si>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</si>
  <si>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</si>
  <si>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</si>
  <si>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</si>
  <si>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</si>
  <si>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</si>
  <si>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</si>
  <si>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</si>
  <si>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</si>
  <si>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</si>
  <si>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</si>
  <si>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</si>
  <si>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</si>
  <si>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</si>
  <si>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</si>
  <si>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</si>
  <si>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</si>
  <si>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</si>
  <si>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</si>
  <si>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</si>
  <si>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</si>
  <si>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</si>
  <si>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</si>
  <si>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</si>
  <si>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</si>
  <si>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</si>
  <si>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</si>
  <si>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</si>
  <si>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</si>
  <si>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</si>
  <si>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</si>
  <si>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</si>
  <si>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</si>
  <si>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</si>
  <si>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</si>
  <si>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</si>
  <si>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</si>
  <si>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</si>
  <si>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</si>
  <si>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</si>
  <si>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</si>
  <si>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</si>
  <si>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</si>
  <si>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</si>
  <si>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</si>
  <si>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</si>
  <si>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</si>
  <si>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</si>
  <si>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</si>
  <si>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</si>
  <si>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</si>
  <si>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</si>
  <si>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</si>
  <si>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</si>
  <si>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</si>
  <si>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</si>
  <si>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</si>
  <si>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</si>
  <si>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</si>
  <si>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</si>
  <si>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</si>
  <si>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</si>
  <si>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</si>
  <si>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</si>
  <si>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</si>
  <si>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</si>
  <si>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</si>
  <si>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</si>
  <si>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</si>
  <si>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</si>
  <si>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</si>
  <si>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</si>
  <si>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</si>
  <si>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</si>
  <si>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</si>
  <si>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</si>
  <si>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</si>
  <si>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</si>
  <si>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</si>
  <si>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</si>
  <si>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</si>
  <si>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</si>
  <si>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</si>
  <si>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</si>
  <si>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</si>
  <si>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</si>
  <si>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</si>
  <si>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</si>
  <si>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</si>
  <si>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</si>
  <si>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</si>
  <si>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</si>
  <si>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</si>
  <si>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</si>
  <si>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</si>
  <si>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</si>
  <si>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</si>
  <si>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</si>
  <si>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</si>
  <si>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</si>
  <si>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</si>
  <si>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</si>
  <si>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</si>
  <si>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</si>
  <si>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</si>
  <si>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</si>
  <si>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</si>
  <si>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</si>
  <si>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</si>
  <si>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</si>
  <si>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</si>
  <si>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</si>
  <si>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</si>
  <si>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</si>
  <si>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</si>
  <si>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</si>
  <si>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</si>
  <si>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</si>
  <si>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</si>
  <si>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</si>
  <si>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</si>
  <si>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</si>
  <si>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</si>
  <si>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</si>
  <si>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</si>
  <si>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</si>
  <si>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</si>
  <si>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</si>
  <si>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</si>
  <si>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</si>
  <si>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</si>
  <si>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</si>
  <si>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</si>
  <si>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</si>
  <si>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</si>
  <si>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</si>
  <si>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</si>
  <si>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</si>
  <si>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</si>
  <si>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</si>
  <si>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</si>
  <si>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</si>
  <si>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</si>
  <si>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</si>
  <si>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</si>
  <si>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</si>
  <si>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</si>
  <si>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</si>
  <si>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</si>
  <si>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</si>
  <si>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</si>
  <si>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</si>
  <si>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</si>
  <si>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</si>
  <si>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</si>
  <si>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</si>
  <si>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</si>
  <si>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</si>
  <si>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</si>
  <si>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</si>
  <si>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</si>
  <si>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</si>
  <si>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</si>
  <si>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</si>
  <si>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</si>
  <si>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</si>
  <si>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</si>
  <si>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</si>
  <si>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</si>
  <si>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</si>
  <si>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</si>
  <si>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</si>
  <si>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</si>
  <si>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</si>
  <si>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</si>
  <si>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</si>
  <si>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</si>
  <si>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</si>
  <si>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</si>
  <si>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</si>
  <si>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</si>
  <si>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</si>
  <si>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</si>
  <si>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</si>
  <si>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</si>
  <si>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</si>
  <si>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</si>
  <si>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</si>
  <si>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</si>
  <si>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</si>
  <si>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</si>
  <si>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</si>
  <si>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</si>
  <si>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</si>
  <si>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</si>
  <si>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</si>
  <si>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</si>
  <si>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</si>
  <si>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</si>
  <si>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</si>
  <si>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</si>
  <si>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</si>
  <si>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</si>
  <si>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</si>
  <si>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</si>
  <si>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</si>
  <si>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</si>
  <si>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</si>
  <si>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</si>
  <si>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</si>
  <si>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</si>
  <si>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</si>
  <si>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</si>
  <si>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</si>
  <si>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</si>
  <si>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</si>
  <si>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</si>
  <si>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</si>
  <si>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</si>
  <si>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</si>
  <si>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</si>
  <si>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</si>
  <si>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</si>
  <si>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</si>
  <si>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</si>
  <si>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</si>
  <si>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</si>
  <si>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</si>
  <si>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</si>
  <si>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</si>
  <si>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</si>
  <si>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</si>
  <si>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</si>
  <si>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</si>
  <si>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</si>
  <si>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</si>
  <si>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</si>
  <si>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</si>
  <si>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</si>
  <si>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</si>
  <si>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</si>
  <si>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</si>
  <si>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</si>
  <si>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</si>
  <si>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</si>
  <si>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</si>
  <si>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</si>
  <si>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</si>
  <si>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</si>
  <si>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</si>
  <si>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</si>
  <si>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</si>
  <si>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</si>
  <si>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</si>
  <si>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</si>
  <si>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</si>
  <si>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</si>
  <si>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</si>
  <si>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</si>
  <si>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</si>
  <si>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</si>
  <si>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</si>
  <si>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</si>
  <si>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</si>
  <si>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</si>
  <si>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</si>
  <si>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</si>
  <si>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</si>
  <si>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</si>
  <si>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</si>
  <si>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</si>
  <si>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</si>
  <si>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</si>
  <si>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</si>
  <si>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</si>
  <si>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</si>
  <si>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</si>
  <si>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</si>
  <si>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</si>
  <si>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</si>
  <si>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</si>
  <si>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</si>
  <si>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</si>
  <si>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</si>
  <si>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</si>
  <si>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</si>
  <si>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</si>
  <si>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</si>
  <si>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</si>
  <si>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</si>
  <si>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</si>
  <si>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</si>
  <si>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</si>
  <si>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</si>
  <si>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</si>
  <si>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</si>
  <si>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</si>
  <si>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</si>
  <si>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</si>
  <si>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</si>
  <si>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</si>
  <si>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</si>
  <si>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</si>
  <si>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</si>
  <si>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</si>
  <si>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</si>
  <si>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</si>
  <si>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</si>
  <si>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</si>
  <si>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</si>
  <si>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</si>
  <si>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</si>
  <si>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</si>
  <si>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</si>
  <si>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</si>
  <si>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</si>
  <si>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</si>
  <si>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</si>
  <si>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</si>
  <si>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</si>
  <si>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</si>
  <si>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</si>
  <si>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</si>
  <si>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</si>
  <si>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</si>
  <si>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</si>
  <si>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</si>
  <si>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</si>
  <si>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</si>
  <si>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</si>
  <si>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</si>
  <si>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</si>
  <si>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</si>
  <si>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</si>
  <si>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</si>
  <si>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</si>
  <si>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</si>
  <si>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</si>
  <si>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</si>
  <si>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</si>
  <si>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</si>
  <si>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</si>
  <si>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</si>
  <si>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</si>
  <si>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</si>
  <si>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</si>
  <si>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</si>
  <si>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</si>
  <si>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</si>
  <si>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</si>
  <si>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</si>
  <si>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</si>
  <si>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</si>
  <si>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</si>
  <si>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</si>
  <si>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</si>
  <si>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</si>
  <si>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</si>
  <si>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</si>
  <si>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</si>
  <si>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</si>
  <si>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</si>
  <si>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</si>
  <si>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</si>
  <si>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</si>
  <si>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</si>
  <si>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</si>
  <si>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</si>
  <si>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</si>
  <si>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</si>
  <si>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</si>
  <si>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</si>
  <si>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</si>
  <si>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</si>
  <si>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</si>
  <si>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</si>
  <si>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</si>
  <si>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</si>
  <si>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</si>
  <si>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</si>
  <si>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</si>
  <si>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</si>
  <si>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</si>
  <si>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</si>
  <si>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</si>
  <si>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</si>
  <si>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</si>
  <si>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</si>
  <si>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</si>
  <si>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</si>
  <si>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</si>
  <si>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</si>
  <si>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</si>
  <si>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</si>
  <si>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</si>
  <si>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</si>
  <si>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</si>
  <si>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</si>
  <si>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</si>
  <si>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</si>
  <si>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</si>
  <si>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</si>
  <si>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</si>
  <si>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</si>
  <si>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</si>
  <si>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</si>
  <si>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</si>
  <si>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</si>
  <si>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</si>
  <si>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</si>
  <si>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</si>
  <si>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</si>
  <si>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</si>
  <si>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</si>
  <si>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</si>
  <si>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</si>
  <si>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</si>
  <si>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</si>
  <si>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</si>
  <si>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</si>
  <si>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</si>
  <si>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</si>
  <si>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</si>
  <si>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</si>
  <si>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</si>
  <si>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</si>
  <si>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</si>
  <si>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</si>
  <si>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</si>
  <si>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</si>
  <si>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</si>
  <si>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</si>
  <si>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</si>
  <si>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</si>
  <si>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</si>
  <si>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</si>
  <si>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</si>
  <si>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</si>
  <si>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</si>
  <si>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</si>
  <si>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</si>
  <si>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</si>
  <si>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</si>
  <si>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</si>
  <si>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</si>
  <si>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</si>
  <si>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</si>
  <si>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</si>
  <si>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</si>
  <si>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</si>
  <si>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</si>
  <si>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</si>
  <si>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</si>
  <si>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</si>
  <si>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</si>
  <si>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</si>
  <si>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</si>
  <si>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</si>
  <si>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</si>
  <si>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</si>
  <si>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</si>
  <si>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</si>
  <si>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</si>
  <si>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</si>
  <si>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</si>
  <si>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</si>
  <si>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</si>
  <si>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</si>
  <si>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</si>
  <si>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</si>
  <si>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</si>
  <si>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</si>
  <si>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</si>
  <si>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</si>
  <si>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</si>
  <si>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</si>
  <si>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</si>
  <si>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</si>
  <si>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</si>
  <si>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</si>
  <si>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</si>
  <si>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</si>
  <si>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</si>
  <si>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</si>
  <si>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</si>
  <si>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</si>
  <si>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</si>
  <si>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</si>
  <si>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</si>
  <si>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</si>
  <si>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</si>
  <si>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</si>
  <si>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</si>
  <si>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</si>
  <si>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</si>
  <si>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</si>
  <si>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</si>
  <si>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</si>
  <si>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</si>
  <si>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</si>
  <si>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</si>
  <si>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</si>
  <si>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</si>
  <si>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</si>
  <si>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</si>
  <si>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</si>
  <si>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</si>
  <si>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</si>
  <si>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</si>
  <si>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</si>
  <si>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</si>
  <si>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</si>
  <si>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</si>
  <si>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</si>
  <si>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</si>
  <si>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</si>
  <si>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</si>
  <si>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</si>
  <si>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</si>
  <si>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</si>
  <si>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</si>
  <si>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</si>
  <si>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</si>
  <si>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</si>
  <si>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</si>
  <si>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</si>
  <si>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</si>
  <si>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</si>
  <si>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</si>
  <si>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</si>
  <si>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</si>
  <si>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</si>
  <si>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</si>
  <si>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</si>
  <si>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</si>
  <si>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</si>
  <si>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</si>
  <si>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</si>
  <si>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</si>
  <si>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</si>
  <si>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</si>
  <si>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</si>
  <si>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</si>
  <si>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</si>
  <si>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</si>
  <si>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</si>
  <si>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</si>
  <si>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</si>
  <si>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</si>
  <si>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</si>
  <si>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</si>
  <si>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</si>
  <si>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</si>
  <si>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</si>
  <si>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</si>
  <si>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</si>
  <si>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</si>
  <si>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</si>
  <si>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</si>
  <si>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</si>
  <si>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</si>
  <si>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</si>
  <si>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</si>
  <si>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</si>
  <si>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</si>
  <si>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</si>
  <si>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</si>
  <si>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</si>
  <si>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</si>
  <si>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</si>
  <si>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</si>
  <si>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</si>
  <si>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</si>
  <si>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</si>
  <si>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</si>
  <si>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</si>
  <si>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</si>
  <si>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</si>
  <si>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</si>
  <si>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</si>
  <si>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</si>
  <si>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</si>
  <si>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</si>
  <si>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</si>
  <si>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</si>
  <si>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</si>
  <si>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</si>
  <si>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</si>
  <si>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</si>
  <si>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</si>
  <si>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</si>
  <si>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</si>
  <si>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</si>
  <si>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</si>
  <si>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</si>
  <si>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</si>
  <si>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</si>
  <si>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</si>
  <si>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</si>
  <si>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</si>
  <si>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</si>
  <si>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</si>
  <si>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</si>
  <si>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</si>
  <si>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</si>
  <si>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</si>
  <si>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</si>
  <si>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</si>
  <si>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</si>
  <si>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</si>
  <si>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</si>
  <si>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</si>
  <si>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</si>
  <si>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</si>
  <si>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</si>
  <si>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</si>
  <si>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</si>
  <si>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</si>
  <si>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</si>
  <si>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</si>
  <si>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</si>
  <si>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</si>
  <si>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</si>
  <si>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</si>
  <si>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</si>
  <si>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</si>
  <si>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</si>
  <si>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</si>
  <si>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</si>
  <si>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</si>
  <si>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</si>
  <si>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</si>
  <si>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</si>
  <si>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</si>
  <si>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</si>
  <si>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</si>
  <si>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</si>
  <si>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</si>
  <si>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</si>
  <si>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</si>
  <si>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</si>
  <si>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</si>
  <si>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</si>
  <si>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</si>
  <si>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</si>
  <si>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</si>
  <si>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</si>
  <si>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</si>
  <si>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</si>
  <si>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</si>
  <si>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</si>
  <si>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</si>
  <si>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</si>
  <si>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</si>
  <si>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</si>
  <si>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</si>
  <si>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</si>
  <si>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</si>
  <si>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</si>
  <si>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</si>
  <si>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</si>
  <si>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</si>
  <si>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</si>
  <si>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</si>
  <si>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</si>
  <si>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</si>
  <si>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</si>
  <si>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</si>
  <si>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</si>
  <si>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</si>
  <si>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</si>
  <si>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</si>
  <si>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</si>
  <si>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</si>
  <si>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</si>
  <si>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</si>
  <si>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</si>
  <si>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</si>
  <si>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</si>
  <si>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</si>
  <si>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</si>
  <si>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</si>
  <si>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</si>
  <si>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</si>
  <si>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</si>
  <si>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</si>
  <si>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</si>
  <si>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</si>
  <si>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</si>
  <si>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</si>
  <si>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</si>
  <si>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</si>
  <si>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</si>
  <si>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</si>
  <si>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</si>
  <si>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</si>
  <si>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</si>
  <si>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</si>
  <si>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</si>
  <si>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</si>
  <si>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</si>
  <si>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</si>
  <si>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</si>
  <si>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</si>
  <si>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</si>
  <si>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</si>
  <si>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</si>
  <si>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</si>
  <si>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</si>
  <si>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</si>
  <si>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</si>
  <si>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</si>
  <si>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</si>
  <si>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</si>
  <si>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</si>
  <si>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</si>
  <si>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</si>
  <si>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</si>
  <si>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</si>
  <si>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</si>
  <si>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</si>
  <si>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</si>
  <si>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</si>
  <si>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</si>
  <si>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</si>
  <si>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</si>
  <si>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</si>
  <si>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</si>
  <si>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</si>
  <si>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</si>
  <si>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</si>
  <si>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</si>
  <si>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</si>
  <si>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</si>
  <si>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</si>
  <si>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</si>
  <si>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</si>
  <si>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</si>
  <si>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</si>
  <si>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</si>
  <si>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</si>
  <si>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</si>
  <si>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</si>
  <si>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</si>
  <si>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</si>
  <si>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</si>
  <si>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</si>
  <si>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</si>
  <si>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</si>
  <si>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</si>
  <si>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</si>
  <si>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</si>
  <si>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</si>
  <si>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</si>
  <si>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</si>
  <si>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</si>
  <si>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</si>
  <si>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</si>
  <si>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</si>
  <si>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</si>
  <si>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</si>
  <si>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</si>
  <si>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</si>
  <si>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</si>
  <si>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</si>
  <si>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</si>
  <si>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</si>
  <si>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</si>
  <si>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</si>
  <si>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</si>
  <si>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</si>
  <si>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</si>
  <si>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</si>
  <si>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</si>
  <si>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</si>
  <si>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</si>
  <si>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</si>
  <si>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</si>
  <si>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</si>
  <si>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</si>
  <si>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</si>
  <si>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</si>
  <si>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</si>
  <si>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</si>
  <si>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</si>
  <si>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</si>
  <si>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</si>
  <si>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</si>
  <si>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</si>
  <si>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</si>
  <si>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</si>
  <si>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</si>
  <si>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</si>
  <si>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</si>
  <si>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</si>
  <si>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</si>
  <si>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</si>
  <si>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</si>
  <si>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</si>
  <si>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</si>
  <si>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</si>
  <si>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</si>
  <si>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</si>
  <si>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</si>
  <si>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</si>
  <si>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</si>
  <si>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</si>
  <si>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</si>
  <si>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</si>
  <si>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</si>
  <si>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</si>
  <si>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</si>
  <si>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</si>
  <si>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</si>
  <si>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</si>
  <si>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</si>
  <si>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</si>
  <si>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</si>
  <si>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</si>
  <si>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</si>
  <si>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</si>
  <si>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</si>
  <si>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</si>
  <si>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</si>
  <si>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</si>
  <si>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</si>
  <si>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</si>
  <si>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</si>
  <si>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</si>
  <si>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</si>
  <si>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</si>
  <si>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</si>
  <si>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</si>
  <si>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</si>
  <si>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</si>
  <si>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</si>
  <si>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</si>
  <si>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</si>
  <si>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</si>
  <si>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</si>
  <si>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</si>
  <si>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</si>
  <si>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</si>
  <si>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</si>
  <si>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</si>
  <si>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</si>
  <si>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</si>
  <si>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</si>
  <si>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</si>
  <si>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</si>
  <si>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</si>
  <si>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</si>
  <si>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</si>
  <si>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</si>
  <si>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</si>
  <si>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</si>
  <si>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</si>
  <si>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</si>
  <si>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</si>
  <si>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</si>
  <si>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</si>
  <si>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</si>
  <si>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</si>
  <si>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</si>
  <si>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</si>
  <si>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</si>
  <si>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</si>
  <si>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</si>
  <si>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</si>
  <si>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</si>
  <si>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</si>
  <si>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</si>
  <si>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</si>
  <si>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</si>
  <si>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</si>
  <si>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</si>
  <si>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</si>
  <si>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</si>
  <si>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</si>
  <si>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</si>
  <si>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</si>
  <si>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</si>
  <si>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</si>
  <si>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</si>
  <si>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</si>
  <si>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</si>
  <si>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</si>
  <si>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</si>
  <si>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</si>
  <si>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</si>
  <si>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</si>
  <si>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</si>
  <si>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</si>
  <si>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</si>
  <si>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</si>
  <si>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</si>
  <si>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</si>
  <si>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</si>
  <si>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</si>
  <si>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</si>
  <si>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</si>
  <si>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</si>
  <si>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</si>
  <si>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</si>
  <si>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</si>
  <si>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</si>
  <si>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</si>
  <si>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</si>
  <si>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</si>
  <si>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</si>
  <si>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</si>
  <si>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</si>
  <si>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</si>
  <si>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</si>
  <si>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</si>
  <si>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</si>
  <si>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</si>
  <si>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</si>
  <si>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</si>
  <si>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</si>
  <si>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</si>
  <si>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</si>
  <si>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</si>
  <si>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</si>
  <si>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</si>
  <si>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</si>
  <si>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</si>
  <si>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</si>
  <si>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</si>
  <si>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</si>
  <si>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</si>
  <si>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</si>
  <si>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</si>
  <si>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</si>
  <si>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</si>
  <si>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</si>
  <si>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</si>
  <si>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</si>
  <si>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</si>
  <si>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</si>
  <si>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</si>
  <si>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</si>
  <si>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</si>
  <si>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</si>
  <si>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</si>
  <si>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</si>
  <si>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</si>
  <si>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</si>
  <si>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</si>
  <si>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</si>
  <si>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</si>
  <si>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</si>
  <si>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</si>
  <si>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</si>
  <si>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</si>
  <si>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</si>
  <si>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</si>
  <si>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</si>
  <si>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</si>
  <si>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</si>
  <si>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</si>
  <si>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</si>
  <si>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</si>
  <si>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</si>
  <si>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</si>
  <si>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</si>
  <si>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</si>
  <si>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</si>
  <si>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</si>
  <si>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</si>
  <si>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</si>
  <si>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</si>
  <si>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</si>
  <si>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</si>
  <si>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</si>
  <si>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</si>
  <si>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</si>
  <si>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</si>
  <si>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</si>
  <si>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</si>
  <si>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</si>
  <si>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</si>
  <si>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</si>
  <si>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</si>
  <si>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</si>
  <si>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</si>
  <si>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</si>
  <si>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</si>
  <si>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</si>
  <si>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</si>
  <si>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</si>
  <si>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</si>
  <si>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</si>
  <si>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</si>
  <si>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</si>
  <si>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</si>
  <si>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</si>
  <si>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</si>
  <si>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</si>
  <si>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</si>
  <si>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</si>
  <si>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</si>
  <si>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</si>
  <si>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</si>
  <si>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</si>
  <si>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</si>
  <si>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</si>
  <si>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</si>
  <si>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</si>
  <si>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</si>
  <si>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</si>
  <si>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</si>
  <si>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</si>
  <si>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</si>
  <si>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</si>
  <si>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</si>
  <si>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</si>
  <si>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</si>
  <si>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</si>
  <si>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</si>
  <si>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</si>
  <si>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</si>
  <si>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</si>
  <si>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</si>
  <si>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</si>
  <si>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</si>
  <si>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</si>
  <si>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</si>
  <si>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</si>
  <si>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</si>
  <si>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</si>
  <si>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</si>
  <si>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</si>
  <si>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</si>
  <si>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</si>
  <si>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</si>
  <si>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</si>
  <si>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</si>
  <si>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</si>
  <si>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</si>
  <si>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</si>
  <si>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</si>
  <si>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</si>
  <si>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</si>
  <si>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</si>
  <si>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</si>
  <si>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</si>
  <si>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</si>
  <si>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</si>
  <si>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</si>
  <si>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</si>
  <si>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</si>
  <si>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</si>
  <si>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</si>
  <si>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</si>
  <si>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</si>
  <si>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</si>
  <si>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</si>
  <si>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</si>
  <si>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</si>
  <si>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</si>
  <si>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</si>
  <si>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</si>
  <si>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</si>
  <si>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</si>
  <si>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</si>
  <si>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</si>
  <si>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</si>
  <si>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</si>
  <si>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</si>
  <si>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</si>
  <si>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</si>
  <si>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</si>
  <si>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</si>
  <si>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</si>
  <si>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</si>
  <si>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</si>
  <si>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</si>
  <si>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</si>
  <si>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</si>
  <si>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</si>
  <si>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</si>
  <si>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</si>
  <si>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</si>
  <si>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</si>
  <si>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</si>
  <si>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</si>
  <si>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</si>
  <si>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</si>
  <si>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</si>
  <si>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</si>
  <si>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</si>
  <si>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</si>
  <si>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</si>
  <si>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</si>
  <si>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</si>
  <si>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</si>
  <si>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</si>
  <si>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</si>
  <si>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</si>
  <si>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</si>
  <si>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</si>
  <si>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</si>
  <si>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</si>
  <si>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</si>
  <si>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</si>
  <si>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</si>
  <si>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</si>
  <si>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</si>
  <si>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</si>
  <si>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</si>
  <si>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</si>
  <si>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</si>
  <si>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</si>
  <si>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</si>
  <si>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</si>
  <si>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</si>
  <si>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</si>
  <si>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</si>
  <si>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</si>
  <si>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</si>
  <si>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</si>
  <si>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</si>
  <si>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</si>
  <si>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</si>
  <si>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</si>
  <si>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</si>
  <si>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</si>
  <si>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</si>
  <si>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</si>
  <si>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</si>
  <si>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</si>
  <si>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</si>
  <si>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</si>
  <si>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</si>
  <si>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</si>
  <si>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</si>
  <si>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</si>
  <si>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</si>
  <si>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</si>
  <si>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</si>
  <si>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</si>
  <si>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</si>
  <si>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</si>
  <si>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</si>
  <si>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</si>
  <si>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</si>
  <si>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</si>
  <si>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</si>
  <si>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</si>
  <si>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</si>
  <si>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</si>
  <si>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</si>
  <si>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</si>
  <si>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</si>
  <si>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</si>
  <si>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</si>
  <si>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</si>
  <si>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</si>
  <si>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</si>
  <si>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</si>
  <si>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</si>
  <si>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</si>
  <si>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</si>
  <si>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</si>
  <si>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</si>
  <si>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</si>
  <si>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</si>
  <si>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</si>
  <si>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</si>
  <si>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</si>
  <si>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</si>
  <si>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</si>
  <si>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</si>
  <si>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</si>
  <si>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</si>
  <si>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</si>
  <si>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</si>
  <si>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</si>
  <si>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</si>
  <si>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</si>
  <si>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</si>
  <si>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</si>
  <si>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</si>
  <si>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</si>
  <si>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</si>
  <si>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</si>
  <si>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</si>
  <si>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</si>
  <si>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</si>
  <si>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</si>
  <si>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</si>
  <si>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</si>
  <si>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</si>
  <si>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</si>
  <si>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</si>
  <si>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</si>
  <si>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</si>
  <si>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</si>
  <si>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</si>
  <si>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</si>
  <si>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</si>
  <si>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</si>
  <si>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</si>
  <si>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</si>
  <si>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</si>
  <si>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</si>
  <si>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</si>
  <si>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</si>
  <si>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</si>
  <si>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</si>
  <si>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</si>
  <si>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</si>
  <si>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</si>
  <si>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</si>
  <si>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</si>
  <si>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</si>
  <si>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</si>
  <si>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</si>
  <si>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</si>
  <si>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</si>
  <si>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</si>
  <si>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</si>
  <si>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</si>
  <si>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</si>
  <si>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</si>
  <si>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</si>
  <si>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</si>
  <si>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</si>
  <si>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</si>
  <si>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</si>
  <si>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</si>
  <si>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</si>
  <si>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</si>
  <si>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</si>
  <si>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</si>
  <si>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</si>
  <si>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</si>
  <si>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</si>
  <si>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</si>
  <si>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</si>
  <si>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</si>
  <si>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</si>
  <si>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</si>
  <si>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</si>
  <si>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</si>
  <si>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</si>
  <si>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</si>
  <si>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</si>
  <si>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</si>
  <si>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</si>
  <si>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</si>
  <si>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</si>
  <si>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</si>
  <si>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</si>
  <si>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</si>
  <si>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</si>
  <si>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</si>
  <si>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</si>
  <si>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</si>
  <si>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</si>
  <si>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</si>
  <si>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</si>
  <si>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</si>
  <si>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</si>
  <si>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</si>
  <si>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</si>
  <si>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</si>
  <si>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</si>
  <si>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</si>
  <si>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</si>
  <si>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</si>
  <si>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</si>
  <si>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</si>
  <si>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</si>
  <si>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</si>
  <si>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</si>
  <si>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</si>
  <si>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</si>
  <si>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</si>
  <si>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</si>
  <si>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</si>
  <si>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</si>
  <si>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</si>
  <si>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</si>
  <si>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</si>
  <si>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</si>
  <si>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</si>
  <si>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</si>
  <si>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</si>
  <si>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</si>
  <si>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</si>
  <si>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</si>
  <si>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</si>
  <si>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</si>
  <si>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</si>
  <si>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</si>
  <si>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</si>
  <si>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</si>
  <si>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</si>
  <si>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</si>
  <si>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</si>
  <si>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</si>
  <si>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</si>
  <si>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</si>
  <si>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</si>
  <si>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</si>
  <si>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</si>
  <si>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</si>
  <si>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</si>
  <si>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</si>
  <si>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</si>
  <si>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</si>
  <si>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</si>
  <si>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</si>
  <si>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</si>
  <si>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</si>
  <si>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</si>
  <si>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</si>
  <si>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</si>
  <si>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</si>
  <si>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</si>
  <si>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</si>
  <si>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</si>
  <si>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</si>
  <si>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</si>
  <si>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</si>
  <si>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</si>
  <si>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</si>
  <si>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</si>
  <si>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</si>
  <si>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</si>
  <si>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</si>
  <si>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</si>
  <si>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</si>
  <si>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</si>
  <si>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</si>
  <si>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</si>
  <si>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</si>
  <si>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</si>
  <si>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</si>
  <si>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</si>
  <si>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</si>
  <si>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</si>
  <si>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</si>
  <si>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</si>
  <si>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</si>
  <si>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</si>
  <si>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</si>
  <si>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</si>
  <si>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</si>
  <si>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</si>
  <si>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</si>
  <si>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</si>
  <si>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</si>
  <si>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</si>
  <si>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</si>
  <si>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</si>
  <si>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</si>
  <si>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</si>
  <si>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</si>
  <si>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</si>
  <si>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</si>
  <si>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</si>
  <si>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</si>
  <si>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</si>
  <si>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</si>
  <si>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</si>
  <si>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</si>
  <si>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</si>
  <si>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</si>
  <si>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</si>
  <si>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</si>
  <si>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</si>
  <si>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</si>
  <si>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</si>
  <si>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</si>
  <si>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</si>
  <si>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</si>
  <si>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</si>
  <si>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</si>
  <si>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</si>
  <si>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</si>
  <si>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</si>
  <si>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</si>
  <si>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</si>
  <si>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</si>
  <si>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</si>
  <si>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</si>
  <si>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</si>
  <si>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</si>
  <si>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</si>
  <si>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</si>
  <si>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</si>
  <si>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</si>
  <si>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</si>
  <si>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</si>
  <si>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</si>
  <si>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</si>
  <si>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</si>
  <si>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</si>
  <si>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</si>
  <si>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</si>
  <si>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</si>
  <si>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</si>
  <si>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</si>
  <si>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</si>
  <si>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</si>
  <si>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</si>
  <si>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</si>
  <si>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</si>
  <si>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</si>
  <si>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</si>
  <si>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</si>
  <si>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</si>
  <si>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</si>
  <si>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</si>
  <si>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</si>
  <si>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</si>
  <si>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</si>
  <si>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</si>
  <si>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</si>
  <si>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</si>
  <si>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</si>
  <si>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</si>
  <si>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</si>
  <si>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</si>
  <si>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</si>
  <si>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</si>
  <si>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</si>
  <si>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</si>
  <si>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</si>
  <si>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</si>
  <si>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</si>
  <si>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</si>
  <si>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</si>
  <si>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</si>
  <si>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</si>
  <si>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</si>
  <si>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</si>
  <si>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</si>
  <si>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</si>
  <si>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</si>
  <si>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</si>
  <si>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</si>
  <si>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</si>
  <si>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</si>
  <si>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</si>
  <si>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</si>
  <si>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</si>
  <si>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</si>
  <si>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</si>
  <si>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</si>
  <si>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</si>
  <si>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</si>
  <si>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</si>
  <si>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</si>
  <si>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</si>
  <si>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</si>
  <si>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</si>
  <si>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</si>
  <si>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</si>
  <si>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</si>
  <si>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</si>
  <si>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</si>
  <si>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</si>
  <si>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</si>
  <si>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</si>
  <si>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</si>
  <si>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</si>
  <si>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</si>
  <si>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</si>
  <si>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</si>
  <si>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</si>
  <si>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</si>
  <si>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</si>
  <si>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</si>
  <si>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</si>
  <si>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</si>
  <si>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</si>
  <si>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</si>
  <si>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</si>
  <si>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</si>
  <si>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</si>
  <si>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</si>
  <si>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</si>
  <si>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</si>
  <si>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</si>
  <si>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</si>
  <si>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</si>
  <si>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</si>
  <si>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</si>
  <si>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</si>
  <si>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</si>
  <si>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</si>
  <si>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</si>
  <si>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</si>
  <si>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</si>
  <si>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</si>
  <si>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</si>
  <si>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</si>
  <si>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</si>
  <si>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</si>
  <si>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</si>
  <si>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</si>
  <si>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</si>
  <si>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</si>
  <si>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</si>
  <si>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</si>
  <si>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</si>
  <si>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</si>
  <si>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</si>
  <si>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</si>
  <si>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</si>
  <si>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</si>
  <si>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</si>
  <si>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</si>
  <si>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</si>
  <si>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</si>
  <si>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</si>
  <si>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</si>
  <si>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</si>
  <si>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</si>
  <si>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</si>
  <si>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</si>
  <si>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</si>
  <si>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</si>
  <si>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</si>
  <si>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</si>
  <si>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</si>
  <si>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</si>
  <si>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</si>
  <si>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</si>
  <si>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</si>
  <si>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</si>
  <si>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</si>
  <si>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</si>
  <si>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</si>
  <si>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</si>
  <si>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</si>
  <si>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</si>
  <si>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</si>
  <si>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</si>
  <si>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</si>
  <si>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</si>
  <si>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</si>
  <si>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</si>
  <si>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</si>
  <si>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</si>
  <si>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</si>
  <si>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</si>
  <si>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</si>
  <si>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</si>
  <si>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</si>
  <si>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</si>
  <si>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</si>
  <si>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</si>
  <si>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</si>
  <si>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</si>
  <si>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</si>
  <si>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</si>
  <si>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</si>
  <si>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</si>
  <si>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</si>
  <si>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</si>
  <si>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</si>
  <si>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</si>
  <si>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</si>
  <si>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</si>
  <si>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</si>
  <si>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</si>
  <si>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</si>
  <si>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</si>
  <si>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</si>
  <si>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</si>
  <si>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</si>
  <si>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</si>
  <si>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</si>
  <si>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</si>
  <si>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</si>
  <si>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</si>
  <si>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</si>
  <si>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</si>
  <si>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</si>
  <si>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</si>
  <si>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</si>
  <si>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</si>
  <si>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</si>
  <si>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</si>
  <si>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</si>
  <si>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</si>
  <si>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</si>
  <si>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</si>
  <si>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</si>
  <si>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</si>
  <si>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</si>
  <si>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</si>
  <si>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</si>
  <si>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</si>
  <si>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</si>
  <si>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</si>
  <si>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</si>
  <si>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</si>
  <si>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</si>
  <si>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</si>
  <si>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</si>
  <si>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</si>
  <si>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</si>
  <si>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</si>
  <si>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</si>
  <si>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</si>
  <si>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</si>
  <si>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</si>
  <si>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</si>
  <si>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</si>
  <si>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</si>
  <si>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</si>
  <si>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</si>
  <si>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</si>
  <si>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</si>
  <si>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</si>
  <si>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</si>
  <si>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</si>
  <si>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</si>
  <si>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</si>
  <si>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</si>
  <si>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</si>
  <si>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</si>
  <si>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</si>
  <si>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</si>
  <si>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</si>
  <si>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</si>
  <si>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</si>
  <si>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</si>
  <si>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</si>
  <si>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</si>
  <si>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</si>
  <si>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</si>
  <si>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</si>
  <si>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</si>
  <si>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</si>
  <si>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</si>
  <si>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</si>
  <si>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</si>
  <si>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</si>
  <si>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</si>
  <si>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</si>
  <si>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</si>
  <si>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</si>
  <si>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</si>
  <si>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</si>
  <si>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</si>
  <si>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</si>
  <si>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</si>
  <si>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</si>
  <si>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</si>
  <si>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</si>
  <si>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</si>
  <si>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</si>
  <si>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</si>
  <si>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</si>
  <si>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</si>
  <si>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</si>
  <si>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</si>
  <si>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</si>
  <si>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</si>
  <si>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</si>
  <si>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</si>
  <si>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</si>
  <si>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</si>
  <si>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</si>
  <si>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</si>
  <si>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</si>
  <si>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</si>
  <si>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</si>
  <si>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</si>
  <si>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</si>
  <si>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</si>
  <si>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</si>
  <si>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</si>
  <si>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</si>
  <si>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</si>
  <si>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</si>
  <si>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</si>
  <si>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</si>
  <si>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</si>
  <si>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</si>
  <si>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</si>
  <si>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</si>
  <si>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</si>
  <si>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</si>
  <si>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</si>
  <si>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</si>
  <si>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</si>
  <si>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</si>
  <si>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</si>
  <si>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</si>
  <si>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</si>
  <si>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</si>
  <si>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</si>
  <si>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</si>
  <si>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</si>
  <si>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</si>
  <si>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</si>
  <si>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</si>
  <si>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</si>
  <si>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</si>
  <si>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</si>
  <si>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</si>
  <si>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</si>
  <si>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</si>
  <si>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</si>
  <si>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</si>
  <si>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</si>
  <si>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</si>
  <si>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</si>
  <si>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</si>
  <si>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</si>
  <si>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</si>
  <si>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</si>
  <si>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</si>
  <si>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</si>
  <si>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</si>
  <si>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</si>
  <si>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</si>
  <si>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</si>
  <si>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</si>
  <si>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</si>
  <si>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</si>
  <si>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</si>
  <si>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</si>
  <si>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</si>
  <si>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</si>
  <si>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</si>
  <si>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</si>
  <si>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</si>
  <si>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</si>
  <si>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</si>
  <si>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</si>
  <si>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</si>
  <si>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</si>
  <si>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</si>
  <si>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</si>
  <si>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</si>
  <si>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</si>
  <si>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</si>
  <si>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</si>
  <si>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</si>
  <si>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</si>
  <si>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</si>
  <si>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</si>
  <si>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</si>
  <si>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</si>
  <si>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</si>
  <si>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</si>
  <si>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</si>
  <si>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</si>
  <si>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</si>
  <si>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</si>
  <si>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</si>
  <si>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</si>
  <si>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</si>
  <si>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</si>
  <si>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</si>
  <si>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</si>
  <si>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</si>
  <si>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</si>
  <si>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</si>
  <si>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</si>
  <si>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</si>
  <si>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</si>
  <si>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</si>
  <si>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</si>
  <si>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</si>
  <si>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</si>
  <si>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</si>
  <si>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</si>
  <si>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</si>
  <si>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</si>
  <si>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</si>
  <si>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</si>
  <si>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</si>
  <si>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</si>
  <si>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</si>
  <si>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</si>
  <si>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</si>
  <si>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</si>
  <si>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</si>
  <si>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</si>
  <si>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</si>
  <si>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</si>
  <si>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</si>
  <si>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</si>
  <si>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</si>
  <si>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</si>
  <si>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</si>
  <si>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</si>
  <si>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</si>
  <si>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</si>
  <si>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</si>
  <si>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</si>
  <si>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</si>
  <si>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</si>
  <si>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</si>
  <si>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</si>
  <si>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</si>
  <si>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</si>
  <si>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</si>
  <si>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</si>
  <si>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</si>
  <si>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</si>
  <si>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</si>
  <si>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</si>
  <si>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</si>
  <si>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</si>
  <si>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</si>
  <si>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</si>
  <si>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</si>
  <si>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</si>
  <si>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</si>
  <si>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</si>
  <si>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</si>
  <si>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</si>
  <si>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</si>
  <si>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</si>
  <si>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</si>
  <si>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</si>
  <si>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</si>
  <si>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</si>
  <si>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</si>
  <si>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</si>
  <si>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</si>
  <si>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</si>
  <si>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</si>
  <si>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</si>
  <si>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</si>
  <si>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</si>
  <si>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</si>
  <si>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</si>
  <si>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</si>
  <si>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</si>
  <si>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</si>
  <si>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</si>
  <si>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</si>
  <si>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</si>
  <si>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</si>
  <si>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</si>
  <si>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</si>
  <si>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</si>
  <si>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</si>
  <si>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</si>
  <si>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</si>
  <si>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</si>
  <si>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</si>
  <si>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</si>
  <si>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</si>
  <si>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</si>
  <si>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</si>
  <si>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</si>
  <si>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</si>
  <si>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</si>
  <si>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</si>
  <si>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</si>
  <si>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</si>
  <si>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</si>
  <si>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</si>
  <si>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</si>
  <si>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</si>
  <si>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</si>
  <si>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</si>
  <si>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</si>
  <si>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</si>
  <si>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</si>
  <si>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</si>
  <si>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</si>
  <si>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</si>
  <si>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</si>
  <si>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</si>
  <si>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</si>
  <si>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</si>
  <si>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</si>
  <si>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</si>
  <si>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</si>
  <si>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</si>
  <si>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</si>
  <si>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</si>
  <si>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</si>
  <si>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</si>
  <si>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</si>
  <si>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</si>
  <si>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</si>
  <si>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</si>
  <si>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</si>
  <si>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</si>
  <si>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</si>
  <si>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</si>
  <si>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</si>
  <si>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</si>
  <si>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</si>
  <si>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</si>
  <si>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</si>
  <si>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</si>
  <si>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</si>
  <si>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</si>
  <si>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</si>
  <si>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</si>
  <si>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</si>
  <si>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</si>
  <si>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</si>
  <si>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</si>
  <si>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</si>
  <si>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</si>
  <si>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</si>
  <si>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</si>
  <si>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</si>
  <si>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</si>
  <si>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</si>
  <si>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</si>
  <si>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</si>
  <si>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</si>
  <si>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</si>
  <si>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</si>
  <si>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</si>
  <si>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</si>
  <si>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</si>
  <si>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</si>
  <si>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</si>
  <si>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</si>
  <si>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</si>
  <si>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</si>
  <si>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</si>
  <si>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</si>
  <si>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</si>
  <si>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</si>
  <si>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</si>
  <si>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</si>
  <si>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</si>
  <si>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</si>
  <si>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</si>
  <si>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</si>
  <si>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</si>
  <si>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</si>
  <si>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</si>
  <si>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</si>
  <si>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</si>
  <si>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</si>
  <si>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</si>
  <si>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</si>
  <si>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</si>
  <si>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</si>
  <si>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</si>
  <si>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</si>
  <si>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</si>
  <si>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</si>
  <si>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</si>
  <si>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</si>
  <si>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</si>
  <si>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</si>
  <si>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</si>
  <si>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</si>
  <si>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</si>
  <si>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</si>
  <si>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</si>
  <si>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</si>
  <si>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</si>
  <si>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</si>
  <si>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</si>
  <si>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</si>
  <si>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</si>
  <si>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</si>
  <si>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</si>
  <si>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</si>
  <si>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</si>
  <si>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</si>
  <si>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</si>
  <si>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</si>
  <si>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</si>
  <si>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</si>
  <si>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</si>
  <si>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</si>
  <si>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</si>
  <si>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</si>
  <si>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</si>
  <si>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</si>
  <si>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</si>
  <si>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</si>
  <si>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</si>
  <si>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</si>
  <si>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</si>
  <si>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</si>
  <si>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</si>
  <si>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</si>
  <si>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</si>
  <si>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</si>
  <si>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</si>
  <si>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</si>
  <si>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</si>
  <si>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</si>
  <si>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</si>
  <si>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</si>
  <si>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</si>
  <si>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</si>
  <si>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</si>
  <si>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</si>
  <si>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</si>
  <si>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</si>
  <si>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</si>
  <si>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</si>
  <si>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</si>
  <si>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</si>
  <si>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</si>
  <si>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</si>
  <si>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</si>
  <si>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</si>
  <si>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</si>
  <si>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</si>
  <si>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</si>
  <si>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</si>
  <si>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</si>
  <si>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</si>
  <si>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</si>
  <si>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</si>
  <si>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</si>
  <si>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</si>
  <si>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</si>
  <si>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</si>
  <si>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</si>
  <si>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</si>
  <si>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</si>
  <si>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</si>
  <si>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</si>
  <si>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</si>
  <si>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</si>
  <si>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</si>
  <si>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</si>
  <si>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</si>
  <si>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</si>
  <si>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</si>
  <si>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</si>
  <si>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</si>
  <si>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</si>
  <si>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</si>
  <si>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</si>
  <si>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</si>
  <si>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</si>
  <si>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</si>
  <si>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</si>
  <si>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</si>
  <si>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</si>
  <si>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</si>
  <si>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</si>
  <si>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</si>
  <si>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</si>
  <si>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</si>
  <si>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</si>
  <si>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</si>
  <si>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</si>
  <si>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</si>
  <si>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</si>
  <si>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</si>
  <si>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</si>
  <si>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</si>
  <si>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</si>
  <si>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</si>
  <si>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</si>
  <si>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</si>
  <si>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</si>
  <si>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</si>
  <si>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</si>
  <si>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</si>
  <si>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</si>
  <si>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</si>
  <si>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</si>
  <si>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</si>
  <si>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</si>
  <si>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</si>
  <si>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</si>
  <si>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</si>
  <si>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</si>
  <si>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</si>
  <si>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</si>
  <si>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</si>
  <si>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</si>
  <si>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</si>
  <si>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</si>
  <si>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</si>
  <si>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</si>
  <si>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</si>
  <si>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</si>
  <si>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</si>
  <si>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</si>
  <si>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</si>
  <si>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</si>
  <si>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</si>
  <si>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</si>
  <si>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</si>
  <si>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</si>
  <si>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</si>
  <si>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</si>
  <si>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</si>
  <si>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</si>
  <si>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</si>
  <si>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</si>
  <si>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</si>
  <si>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</si>
  <si>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</si>
  <si>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</si>
  <si>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</si>
  <si>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</si>
  <si>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</si>
  <si>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</si>
  <si>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</si>
  <si>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</si>
  <si>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</si>
  <si>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</si>
  <si>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</si>
  <si>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</si>
  <si>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</si>
  <si>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</si>
  <si>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</si>
  <si>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</si>
  <si>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</si>
  <si>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</si>
  <si>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</si>
  <si>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</si>
  <si>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</si>
  <si>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</si>
  <si>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</si>
  <si>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</si>
  <si>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</si>
  <si>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</si>
  <si>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</si>
  <si>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</si>
  <si>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</si>
  <si>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</si>
  <si>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</si>
  <si>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</si>
  <si>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</si>
  <si>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</si>
  <si>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</si>
  <si>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</si>
  <si>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</si>
  <si>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</si>
  <si>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</si>
  <si>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</si>
  <si>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</si>
  <si>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</si>
  <si>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</si>
  <si>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</si>
  <si>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</si>
  <si>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</si>
  <si>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</si>
  <si>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</si>
  <si>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</si>
  <si>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</si>
  <si>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</si>
  <si>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</si>
  <si>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</si>
  <si>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</si>
  <si>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</si>
  <si>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</si>
  <si>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</si>
  <si>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</si>
  <si>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</si>
  <si>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</si>
  <si>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</si>
  <si>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</si>
  <si>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</si>
  <si>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</si>
  <si>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</si>
  <si>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</si>
  <si>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</si>
  <si>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</si>
  <si>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</si>
  <si>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</si>
  <si>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</si>
  <si>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</si>
  <si>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</si>
  <si>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</si>
  <si>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</si>
  <si>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</si>
  <si>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</si>
  <si>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</si>
  <si>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</si>
  <si>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</si>
  <si>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</si>
  <si>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</si>
  <si>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</si>
  <si>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</si>
  <si>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</si>
  <si>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</si>
  <si>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</si>
  <si>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</si>
  <si>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</si>
  <si>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</si>
  <si>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</si>
  <si>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</si>
  <si>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</si>
  <si>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</si>
  <si>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</si>
  <si>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</si>
  <si>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</si>
  <si>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</si>
  <si>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</si>
  <si>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</si>
  <si>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</si>
  <si>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</si>
  <si>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</si>
  <si>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</si>
  <si>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</si>
  <si>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</si>
  <si>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</si>
  <si>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</si>
  <si>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</si>
  <si>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</si>
  <si>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</si>
  <si>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</si>
  <si>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</si>
  <si>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</si>
  <si>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</si>
  <si>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</si>
  <si>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</si>
  <si>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</si>
  <si>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</si>
  <si>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</si>
  <si>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</si>
  <si>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</si>
  <si>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</si>
  <si>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</si>
  <si>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</si>
  <si>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</si>
  <si>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</si>
  <si>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</si>
  <si>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</si>
  <si>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</si>
  <si>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</si>
  <si>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</si>
  <si>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</si>
  <si>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</si>
  <si>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</si>
  <si>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</si>
  <si>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</si>
  <si>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</si>
  <si>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</si>
  <si>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</si>
  <si>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</si>
  <si>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</si>
  <si>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</si>
  <si>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</si>
  <si>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</si>
  <si>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</si>
  <si>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</si>
  <si>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</si>
  <si>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</si>
  <si>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</si>
  <si>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</si>
  <si>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</si>
  <si>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</si>
  <si>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</si>
  <si>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</si>
  <si>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</si>
  <si>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</si>
  <si>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</si>
  <si>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</si>
  <si>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</si>
  <si>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</si>
  <si>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</si>
  <si>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</si>
  <si>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</si>
  <si>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</si>
  <si>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</si>
  <si>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</si>
  <si>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</si>
  <si>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</si>
  <si>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</si>
  <si>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</si>
  <si>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</si>
  <si>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</si>
  <si>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</si>
  <si>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</si>
  <si>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</si>
  <si>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</si>
  <si>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</si>
  <si>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</si>
  <si>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</si>
  <si>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</si>
  <si>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</si>
  <si>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</si>
  <si>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</si>
  <si>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</si>
  <si>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</si>
  <si>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</si>
  <si>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</si>
  <si>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</si>
  <si>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</si>
  <si>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</si>
  <si>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</si>
  <si>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</si>
  <si>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</si>
  <si>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</si>
  <si>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</si>
  <si>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</si>
  <si>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</si>
  <si>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</si>
  <si>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</si>
  <si>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</si>
  <si>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</si>
  <si>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</si>
  <si>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</si>
  <si>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</si>
  <si>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</si>
  <si>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</si>
  <si>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</si>
  <si>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</si>
  <si>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</si>
  <si>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</si>
  <si>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</si>
  <si>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</si>
  <si>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</si>
  <si>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</si>
  <si>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</si>
  <si>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</si>
  <si>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</si>
  <si>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</si>
  <si>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</si>
  <si>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</si>
  <si>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</si>
  <si>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</si>
  <si>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</si>
  <si>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</si>
  <si>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</si>
  <si>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</si>
  <si>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</si>
  <si>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</si>
  <si>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</si>
  <si>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</si>
  <si>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</si>
  <si>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</si>
  <si>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</si>
  <si>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</si>
  <si>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</si>
  <si>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</si>
  <si>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</si>
  <si>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</si>
  <si>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</si>
  <si>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</si>
  <si>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</si>
  <si>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</si>
  <si>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</si>
  <si>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</si>
  <si>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</si>
  <si>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</si>
  <si>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</si>
  <si>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</si>
  <si>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</si>
  <si>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</si>
  <si>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</si>
  <si>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</si>
  <si>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</si>
  <si>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</si>
  <si>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</si>
  <si>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</si>
  <si>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</si>
  <si>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</si>
  <si>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</si>
  <si>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</si>
  <si>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</si>
  <si>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</si>
  <si>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</si>
  <si>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</si>
  <si>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</si>
  <si>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</si>
  <si>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</si>
  <si>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</si>
  <si>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</si>
  <si>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</si>
  <si>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</si>
  <si>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</si>
  <si>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</si>
  <si>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</si>
  <si>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</si>
  <si>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</si>
  <si>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</si>
  <si>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</si>
  <si>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</si>
  <si>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</si>
  <si>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</si>
  <si>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</si>
  <si>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</si>
  <si>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</si>
  <si>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</si>
  <si>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</si>
  <si>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</si>
  <si>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</si>
  <si>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</si>
  <si>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</si>
  <si>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</si>
  <si>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</si>
  <si>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</si>
  <si>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</si>
  <si>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</si>
  <si>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</si>
  <si>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</si>
  <si>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</si>
  <si>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</si>
  <si>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</si>
  <si>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</si>
  <si>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</si>
  <si>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</si>
  <si>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</si>
  <si>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</si>
  <si>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</si>
  <si>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</si>
  <si>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</si>
  <si>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</si>
  <si>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</si>
  <si>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</si>
  <si>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</si>
  <si>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</si>
  <si>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</si>
  <si>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</si>
  <si>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</si>
  <si>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</si>
  <si>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</si>
  <si>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</si>
  <si>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</si>
  <si>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</si>
  <si>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</si>
  <si>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</si>
  <si>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</si>
  <si>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</si>
  <si>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</si>
  <si>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</si>
  <si>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</si>
  <si>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</si>
  <si>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</si>
  <si>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</si>
  <si>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</si>
  <si>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</si>
  <si>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</si>
  <si>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</si>
  <si>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</si>
  <si>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</si>
  <si>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</si>
  <si>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</si>
  <si>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</si>
  <si>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</si>
  <si>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</si>
  <si>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</si>
  <si>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</si>
  <si>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</si>
  <si>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</si>
  <si>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</si>
  <si>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</si>
  <si>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</si>
  <si>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</si>
  <si>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</si>
  <si>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</si>
  <si>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</si>
  <si>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</si>
  <si>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</si>
  <si>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</si>
  <si>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</si>
  <si>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</si>
  <si>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</si>
  <si>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</si>
  <si>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</si>
  <si>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</si>
  <si>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</si>
  <si>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</si>
  <si>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</si>
  <si>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</si>
  <si>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</si>
  <si>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</si>
  <si>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</si>
  <si>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</si>
  <si>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</si>
  <si>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</si>
  <si>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</si>
  <si>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</si>
  <si>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</si>
  <si>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</si>
  <si>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</si>
  <si>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</si>
  <si>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</si>
  <si>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</si>
  <si>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</si>
  <si>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</si>
  <si>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</si>
  <si>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</si>
  <si>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</si>
  <si>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</si>
  <si>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</si>
  <si>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</si>
  <si>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</si>
  <si>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</si>
  <si>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</si>
  <si>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</si>
  <si>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</si>
  <si>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</si>
  <si>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</si>
  <si>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</si>
  <si>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</si>
  <si>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</si>
  <si>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</si>
  <si>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</si>
  <si>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</si>
  <si>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</si>
  <si>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</si>
  <si>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</si>
  <si>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</si>
  <si>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</si>
  <si>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</si>
  <si>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</si>
  <si>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</si>
  <si>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</si>
  <si>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</si>
  <si>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</si>
  <si>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</si>
  <si>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</si>
  <si>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</si>
  <si>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</si>
  <si>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</si>
  <si>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</si>
  <si>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</si>
  <si>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</si>
  <si>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</si>
  <si>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</si>
  <si>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</si>
  <si>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</si>
  <si>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</si>
  <si>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</si>
  <si>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</si>
  <si>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</si>
  <si>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</si>
  <si>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</si>
  <si>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</si>
  <si>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</si>
  <si>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</si>
  <si>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</si>
  <si>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</si>
  <si>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</si>
  <si>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</si>
  <si>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</si>
  <si>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</si>
  <si>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</si>
  <si>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</si>
  <si>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</si>
  <si>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</si>
  <si>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</si>
  <si>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</si>
  <si>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</si>
  <si>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</si>
  <si>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</si>
  <si>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</si>
  <si>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</si>
  <si>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</si>
  <si>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</si>
  <si>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</si>
  <si>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</si>
  <si>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</si>
  <si>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</si>
  <si>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</si>
  <si>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</si>
  <si>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</si>
  <si>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</si>
  <si>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</si>
  <si>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</si>
  <si>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</si>
  <si>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</si>
  <si>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</si>
  <si>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</si>
  <si>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</si>
  <si>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</si>
  <si>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</si>
  <si>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</si>
  <si>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</si>
  <si>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</si>
  <si>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</si>
  <si>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</si>
  <si>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</si>
  <si>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</si>
  <si>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</si>
  <si>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</si>
  <si>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</si>
  <si>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</si>
  <si>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</si>
  <si>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</si>
  <si>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</si>
  <si>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</si>
  <si>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</si>
  <si>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</si>
  <si>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</si>
  <si>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</si>
  <si>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</si>
  <si>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</si>
  <si>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</si>
  <si>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</si>
  <si>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</si>
  <si>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</si>
  <si>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</si>
  <si>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</si>
  <si>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</si>
  <si>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</si>
  <si>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</si>
  <si>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</si>
  <si>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</si>
  <si>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</si>
  <si>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</si>
  <si>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</si>
  <si>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</si>
  <si>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</si>
  <si>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</si>
  <si>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</si>
  <si>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</si>
  <si>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</si>
  <si>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</si>
  <si>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</si>
  <si>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</si>
  <si>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</si>
  <si>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</si>
  <si>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</si>
  <si>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</si>
  <si>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</si>
  <si>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</si>
  <si>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</si>
  <si>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</si>
  <si>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</si>
  <si>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</si>
  <si>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</si>
  <si>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</si>
  <si>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</si>
  <si>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</si>
  <si>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</si>
  <si>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</si>
  <si>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</si>
  <si>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</si>
  <si>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</si>
  <si>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</si>
  <si>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</si>
  <si>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</si>
  <si>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</si>
  <si>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</si>
  <si>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</si>
  <si>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</si>
  <si>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</si>
  <si>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</si>
  <si>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</si>
  <si>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</si>
  <si>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</si>
  <si>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</si>
  <si>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</si>
  <si>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</si>
  <si>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</si>
  <si>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</si>
  <si>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</si>
  <si>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</si>
  <si>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</si>
  <si>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</si>
  <si>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</si>
  <si>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</si>
  <si>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</si>
  <si>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</si>
  <si>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</si>
  <si>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</si>
  <si>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</si>
  <si>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</si>
  <si>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</si>
  <si>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</si>
  <si>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</si>
  <si>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</si>
  <si>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</si>
  <si>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</si>
  <si>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</si>
  <si>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</si>
  <si>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</si>
  <si>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</si>
  <si>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</si>
  <si>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</si>
  <si>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</si>
  <si>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</si>
  <si>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</si>
  <si>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</si>
  <si>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</si>
  <si>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</si>
  <si>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</si>
  <si>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</si>
  <si>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</si>
  <si>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</si>
  <si>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</si>
  <si>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</si>
  <si>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</si>
  <si>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</si>
  <si>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</si>
  <si>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</si>
  <si>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</si>
  <si>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</si>
  <si>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</si>
  <si>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</si>
  <si>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</si>
  <si>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</si>
  <si>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</si>
  <si>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</si>
  <si>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</si>
  <si>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</si>
  <si>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</si>
  <si>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</si>
  <si>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</si>
  <si>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</si>
  <si>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</si>
  <si>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</si>
  <si>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</si>
  <si>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</si>
  <si>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</si>
  <si>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</si>
  <si>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</si>
  <si>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</si>
  <si>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</si>
  <si>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</si>
  <si>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</si>
  <si>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</si>
  <si>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</si>
  <si>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</si>
  <si>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</si>
  <si>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</si>
  <si>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</si>
  <si>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</si>
  <si>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</si>
  <si>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</si>
  <si>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</si>
  <si>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</si>
  <si>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</si>
  <si>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</si>
  <si>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</si>
  <si>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</si>
  <si>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</si>
  <si>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</si>
  <si>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</si>
  <si>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</si>
  <si>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</si>
  <si>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</si>
  <si>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</si>
  <si>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</si>
  <si>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</si>
  <si>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</si>
  <si>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</si>
  <si>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</si>
  <si>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</si>
  <si>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</si>
  <si>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</si>
  <si>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</si>
  <si>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</si>
  <si>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</si>
  <si>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</si>
  <si>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</si>
  <si>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</si>
  <si>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</si>
  <si>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</si>
  <si>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</si>
  <si>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</si>
  <si>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</si>
  <si>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</si>
  <si>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</si>
  <si>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</si>
  <si>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</si>
  <si>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</si>
  <si>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</si>
  <si>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</si>
  <si>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</si>
  <si>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</si>
  <si>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</si>
  <si>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</si>
  <si>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</si>
  <si>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</si>
  <si>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</si>
  <si>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</si>
  <si>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</si>
  <si>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</si>
  <si>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</si>
  <si>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</si>
  <si>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</si>
  <si>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</si>
  <si>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</si>
  <si>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</si>
  <si>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</si>
  <si>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</si>
  <si>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</si>
  <si>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</si>
  <si>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</si>
  <si>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</si>
  <si>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</si>
  <si>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</si>
  <si>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</si>
  <si>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</si>
  <si>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</si>
  <si>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</si>
  <si>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</si>
  <si>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</si>
  <si>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</si>
  <si>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</si>
  <si>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</si>
  <si>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</si>
  <si>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</si>
  <si>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</si>
  <si>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</si>
  <si>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</si>
  <si>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</si>
  <si>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</si>
  <si>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</si>
  <si>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</si>
  <si>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</si>
  <si>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</si>
  <si>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</si>
  <si>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</si>
  <si>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</si>
  <si>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</si>
  <si>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</si>
  <si>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</si>
  <si>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</si>
  <si>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</si>
  <si>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</si>
  <si>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</si>
  <si>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</si>
  <si>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</si>
  <si>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</si>
  <si>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</si>
  <si>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</si>
  <si>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</si>
  <si>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</si>
  <si>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</si>
  <si>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</si>
  <si>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</si>
  <si>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</si>
  <si>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</si>
  <si>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</si>
  <si>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</si>
  <si>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</si>
  <si>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</si>
  <si>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</si>
  <si>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</si>
  <si>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</si>
  <si>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</si>
  <si>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</si>
  <si>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</si>
  <si>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</si>
  <si>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</si>
  <si>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</si>
  <si>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</si>
  <si>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</si>
  <si>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</si>
  <si>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</si>
  <si>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</si>
  <si>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</si>
  <si>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</si>
  <si>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</si>
  <si>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</si>
  <si>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</si>
  <si>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</si>
  <si>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</si>
  <si>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</si>
  <si>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</si>
  <si>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</si>
  <si>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</si>
  <si>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</si>
  <si>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</si>
  <si>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</si>
  <si>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</si>
  <si>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</si>
  <si>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</si>
  <si>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</si>
  <si>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</si>
  <si>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</si>
  <si>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</si>
  <si>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</si>
  <si>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</si>
  <si>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</si>
  <si>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</si>
  <si>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</si>
  <si>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</si>
  <si>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</si>
  <si>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</si>
  <si>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</si>
  <si>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</si>
  <si>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</si>
  <si>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</si>
  <si>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</si>
  <si>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</si>
  <si>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</si>
  <si>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</si>
  <si>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</si>
  <si>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</si>
  <si>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</si>
  <si>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</si>
  <si>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</si>
  <si>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</si>
  <si>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</si>
  <si>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</si>
  <si>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</si>
  <si>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</si>
  <si>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</si>
  <si>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</si>
  <si>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</si>
  <si>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</si>
  <si>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</si>
  <si>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</si>
  <si>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</si>
  <si>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</si>
  <si>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</si>
  <si>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</si>
  <si>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</si>
  <si>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</si>
  <si>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</si>
  <si>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</si>
  <si>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</si>
  <si>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</si>
  <si>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</si>
  <si>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</si>
  <si>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</si>
  <si>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</si>
  <si>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</si>
  <si>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</si>
  <si>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</si>
  <si>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</si>
  <si>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</si>
  <si>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</si>
  <si>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</si>
  <si>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</si>
  <si>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</si>
  <si>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</si>
  <si>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</si>
  <si>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</si>
  <si>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</si>
  <si>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</si>
  <si>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</si>
  <si>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</si>
  <si>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</si>
  <si>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</si>
  <si>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</si>
  <si>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</si>
  <si>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</si>
  <si>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</si>
  <si>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</si>
  <si>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</si>
  <si>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</si>
  <si>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</si>
  <si>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</si>
  <si>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</si>
  <si>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</si>
  <si>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</si>
  <si>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</si>
  <si>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</si>
  <si>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</si>
  <si>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</si>
  <si>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</si>
  <si>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</si>
  <si>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</si>
  <si>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</si>
  <si>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</si>
  <si>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</si>
  <si>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</si>
  <si>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</si>
  <si>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</si>
  <si>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</si>
  <si>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</si>
  <si>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</si>
  <si>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</si>
  <si>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</si>
  <si>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</si>
  <si>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</si>
  <si>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</si>
  <si>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</si>
  <si>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</si>
  <si>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</si>
  <si>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</si>
  <si>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</si>
  <si>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</si>
  <si>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</si>
  <si>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</si>
  <si>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</si>
  <si>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</si>
  <si>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</si>
  <si>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</si>
  <si>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</si>
  <si>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</si>
  <si>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</si>
  <si>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</si>
  <si>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</si>
  <si>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</si>
  <si>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</si>
  <si>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</si>
  <si>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</si>
  <si>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</si>
  <si>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</si>
  <si>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</si>
  <si>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</si>
  <si>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</si>
  <si>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</si>
  <si>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</si>
  <si>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</si>
  <si>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</si>
  <si>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</si>
  <si>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</si>
  <si>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</si>
  <si>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</si>
  <si>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</si>
  <si>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</si>
  <si>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</si>
  <si>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</si>
  <si>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</si>
  <si>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</si>
  <si>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</si>
  <si>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</si>
  <si>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</si>
  <si>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</si>
  <si>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</si>
  <si>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</si>
  <si>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</si>
  <si>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</si>
  <si>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</si>
  <si>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</si>
  <si>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</si>
  <si>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</si>
  <si>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</si>
  <si>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</si>
  <si>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</si>
  <si>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</si>
  <si>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</si>
  <si>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</si>
  <si>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</si>
  <si>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</si>
  <si>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</si>
  <si>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</si>
  <si>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</si>
  <si>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</si>
  <si>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</si>
  <si>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</si>
  <si>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</si>
  <si>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</si>
  <si>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</si>
  <si>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</si>
  <si>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</si>
  <si>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</si>
  <si>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</si>
  <si>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</si>
  <si>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</si>
  <si>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</si>
  <si>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</si>
  <si>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</si>
  <si>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</si>
  <si>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</si>
  <si>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</si>
  <si>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</si>
  <si>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</si>
  <si>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</si>
  <si>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</si>
  <si>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</si>
  <si>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</si>
  <si>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</si>
  <si>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</si>
  <si>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</si>
  <si>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</si>
  <si>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</si>
  <si>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</si>
  <si>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</si>
  <si>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</si>
  <si>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</si>
  <si>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</si>
  <si>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</si>
  <si>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</si>
  <si>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</si>
  <si>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</si>
  <si>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</si>
  <si>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</si>
  <si>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</si>
  <si>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</si>
  <si>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</si>
  <si>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</si>
  <si>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</si>
  <si>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</si>
  <si>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</si>
  <si>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</si>
  <si>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</si>
  <si>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</si>
  <si>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</si>
  <si>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</si>
  <si>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</si>
  <si>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</si>
  <si>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</si>
  <si>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</si>
  <si>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</si>
  <si>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</si>
  <si>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</si>
  <si>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</si>
  <si>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</si>
  <si>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</si>
  <si>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</si>
  <si>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</si>
  <si>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</si>
  <si>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</si>
  <si>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</si>
  <si>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</si>
  <si>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</si>
  <si>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</si>
  <si>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</si>
  <si>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</si>
  <si>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</si>
  <si>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</si>
  <si>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</si>
  <si>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</si>
  <si>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</si>
  <si>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</si>
  <si>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</si>
  <si>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</si>
  <si>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</si>
  <si>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</si>
  <si>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</si>
  <si>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</si>
  <si>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</si>
  <si>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</si>
  <si>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</si>
  <si>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</si>
  <si>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</si>
  <si>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</si>
  <si>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</si>
  <si>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</si>
  <si>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</si>
  <si>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</si>
  <si>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</si>
  <si>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</si>
  <si>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</si>
  <si>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</si>
  <si>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</si>
  <si>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</si>
  <si>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</si>
  <si>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</si>
  <si>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</si>
  <si>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</si>
  <si>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</si>
  <si>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</si>
  <si>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</si>
  <si>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</si>
  <si>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</si>
  <si>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</si>
  <si>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</si>
  <si>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</si>
  <si>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</si>
  <si>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</si>
  <si>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</si>
  <si>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</si>
  <si>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</si>
  <si>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</si>
  <si>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</si>
  <si>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</si>
  <si>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</si>
  <si>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</si>
  <si>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</si>
  <si>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</si>
  <si>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</si>
  <si>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</si>
  <si>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</si>
  <si>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</si>
  <si>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</si>
  <si>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</si>
  <si>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</si>
  <si>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</si>
  <si>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</si>
  <si>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</si>
  <si>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</si>
  <si>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</si>
  <si>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</si>
  <si>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</si>
  <si>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</si>
  <si>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</si>
  <si>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</si>
  <si>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</si>
  <si>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</si>
  <si>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</si>
  <si>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</si>
  <si>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</si>
  <si>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</si>
  <si>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</si>
  <si>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</si>
  <si>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</si>
  <si>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</si>
  <si>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</si>
  <si>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</si>
  <si>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</si>
  <si>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</si>
  <si>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</si>
  <si>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</si>
  <si>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</si>
  <si>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</si>
  <si>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</si>
  <si>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</si>
  <si>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</si>
  <si>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</si>
  <si>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</si>
  <si>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</si>
  <si>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</si>
  <si>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</si>
  <si>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</si>
  <si>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</si>
  <si>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</si>
  <si>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</si>
  <si>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</si>
  <si>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</si>
  <si>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</si>
  <si>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</si>
  <si>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</si>
  <si>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</si>
  <si>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</si>
  <si>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</si>
  <si>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</si>
  <si>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</si>
  <si>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</si>
  <si>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</si>
  <si>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</si>
  <si>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</si>
  <si>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</si>
  <si>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</si>
  <si>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</si>
  <si>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</si>
  <si>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</si>
  <si>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</si>
  <si>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</si>
  <si>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</si>
  <si>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</si>
  <si>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</si>
  <si>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</si>
  <si>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</si>
  <si>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</si>
  <si>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</si>
  <si>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</si>
  <si>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</si>
  <si>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</si>
  <si>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</si>
  <si>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</si>
  <si>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</si>
  <si>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</si>
  <si>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</si>
  <si>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</si>
  <si>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</si>
  <si>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</si>
  <si>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</si>
  <si>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</si>
  <si>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</si>
  <si>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</si>
  <si>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</si>
  <si>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</si>
  <si>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</si>
  <si>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</si>
  <si>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</si>
  <si>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</si>
  <si>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</si>
  <si>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</si>
  <si>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</si>
  <si>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</si>
  <si>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</si>
  <si>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</si>
  <si>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</si>
  <si>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</si>
  <si>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</si>
  <si>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</si>
  <si>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</si>
  <si>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</si>
  <si>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</si>
  <si>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</si>
  <si>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</si>
  <si>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</si>
  <si>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</si>
  <si>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</si>
  <si>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</si>
  <si>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</si>
  <si>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</si>
  <si>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</si>
  <si>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</si>
  <si>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</si>
  <si>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</si>
  <si>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</si>
  <si>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</si>
  <si>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</si>
  <si>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</si>
  <si>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</si>
  <si>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</si>
  <si>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</si>
  <si>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</si>
  <si>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</si>
  <si>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</si>
  <si>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</si>
  <si>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</si>
  <si>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</si>
  <si>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</si>
  <si>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</si>
  <si>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</si>
  <si>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</si>
  <si>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</si>
  <si>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</si>
  <si>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</si>
  <si>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</si>
  <si>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</si>
  <si>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</si>
  <si>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</si>
  <si>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</si>
  <si>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</si>
  <si>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</si>
  <si>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</si>
  <si>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</si>
  <si>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</si>
  <si>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</si>
  <si>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</si>
  <si>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</si>
  <si>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</si>
  <si>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</si>
  <si>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</si>
  <si>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</si>
  <si>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</si>
  <si>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</si>
  <si>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</si>
  <si>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</si>
  <si>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</si>
  <si>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</si>
  <si>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</si>
  <si>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</si>
  <si>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</si>
  <si>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</si>
  <si>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</si>
  <si>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</si>
  <si>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</si>
  <si>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</si>
  <si>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</si>
  <si>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</si>
  <si>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</si>
  <si>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</si>
  <si>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</si>
  <si>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</si>
  <si>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</si>
  <si>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</si>
  <si>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</si>
  <si>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</si>
  <si>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</si>
  <si>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</si>
  <si>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</si>
  <si>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</si>
  <si>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</si>
  <si>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</si>
  <si>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</si>
  <si>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</si>
  <si>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</si>
  <si>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</si>
  <si>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</si>
  <si>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</si>
  <si>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</si>
  <si>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</si>
  <si>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</si>
  <si>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</si>
  <si>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</si>
  <si>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</si>
  <si>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</si>
  <si>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</si>
  <si>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</si>
  <si>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</si>
  <si>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</si>
  <si>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</si>
  <si>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</si>
  <si>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</si>
  <si>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</si>
  <si>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</si>
  <si>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</si>
  <si>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</si>
  <si>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</si>
  <si>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</si>
  <si>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</si>
  <si>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</si>
  <si>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</si>
  <si>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</si>
  <si>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</si>
  <si>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</si>
  <si>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</si>
  <si>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</si>
  <si>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</si>
  <si>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</si>
  <si>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</si>
  <si>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</si>
  <si>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</si>
  <si>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</si>
  <si>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</si>
  <si>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</si>
  <si>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</si>
  <si>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</si>
  <si>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</si>
  <si>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</si>
  <si>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</si>
  <si>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</si>
  <si>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</si>
  <si>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</si>
  <si>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</si>
  <si>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</si>
  <si>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</si>
  <si>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</si>
  <si>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</si>
  <si>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</si>
  <si>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</si>
  <si>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</si>
  <si>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</si>
  <si>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</si>
  <si>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</si>
  <si>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</si>
  <si>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</si>
  <si>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</si>
  <si>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</si>
  <si>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</si>
  <si>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</si>
  <si>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</si>
  <si>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</si>
  <si>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</si>
  <si>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</si>
  <si>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</si>
  <si>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</si>
  <si>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</si>
  <si>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</si>
  <si>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</si>
  <si>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</si>
  <si>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</si>
  <si>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</si>
  <si>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</si>
  <si>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</si>
  <si>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</si>
  <si>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</si>
  <si>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</si>
  <si>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</si>
  <si>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</si>
  <si>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</si>
  <si>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</si>
  <si>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</si>
  <si>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</si>
  <si>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</si>
  <si>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</si>
  <si>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</si>
  <si>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</si>
  <si>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</si>
  <si>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</si>
  <si>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</si>
  <si>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</si>
  <si>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</si>
  <si>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</si>
  <si>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</si>
  <si>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</si>
  <si>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</si>
  <si>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</si>
  <si>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</si>
  <si>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</si>
  <si>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</si>
  <si>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</si>
  <si>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</si>
  <si>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</si>
  <si>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</si>
  <si>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</si>
  <si>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</si>
  <si>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</si>
  <si>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</si>
  <si>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</si>
  <si>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</si>
  <si>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</si>
  <si>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</si>
  <si>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</si>
  <si>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</si>
  <si>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</si>
  <si>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</si>
  <si>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</si>
  <si>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</si>
  <si>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</si>
  <si>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</si>
  <si>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</si>
  <si>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</si>
  <si>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</si>
  <si>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</si>
  <si>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</si>
  <si>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</si>
  <si>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</si>
  <si>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</si>
  <si>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</si>
  <si>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</si>
  <si>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</si>
  <si>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</si>
  <si>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</si>
  <si>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</si>
  <si>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</si>
  <si>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</si>
  <si>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</si>
  <si>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</si>
  <si>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</si>
  <si>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</si>
  <si>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</si>
  <si>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</si>
  <si>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</si>
  <si>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</si>
  <si>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</si>
  <si>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</si>
  <si>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</si>
  <si>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</si>
  <si>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</si>
  <si>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</si>
  <si>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</si>
  <si>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</si>
  <si>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</si>
  <si>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</si>
  <si>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</si>
  <si>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</si>
  <si>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</si>
  <si>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</si>
  <si>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</si>
  <si>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</si>
  <si>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</si>
  <si>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</si>
  <si>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</si>
  <si>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</si>
  <si>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</si>
  <si>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</si>
  <si>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</si>
  <si>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</si>
  <si>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</si>
  <si>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</si>
  <si>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</si>
  <si>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</si>
  <si>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</si>
  <si>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</si>
  <si>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</si>
  <si>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</si>
  <si>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</si>
  <si>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</si>
  <si>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</si>
  <si>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</si>
  <si>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</si>
  <si>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</si>
  <si>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</si>
  <si>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</si>
  <si>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</si>
  <si>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</si>
  <si>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</si>
  <si>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</si>
  <si>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</si>
  <si>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</si>
  <si>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</si>
  <si>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</si>
  <si>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</si>
  <si>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</si>
  <si>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</si>
  <si>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</si>
  <si>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</si>
  <si>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</si>
  <si>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</si>
  <si>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</si>
  <si>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</si>
  <si>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</si>
  <si>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</si>
  <si>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</si>
  <si>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</si>
  <si>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</si>
  <si>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</si>
  <si>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</si>
  <si>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</si>
  <si>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</si>
  <si>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</si>
  <si>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</si>
  <si>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</si>
  <si>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</si>
  <si>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</si>
  <si>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</si>
  <si>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</si>
  <si>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</si>
  <si>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</si>
  <si>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</si>
  <si>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</si>
  <si>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</si>
  <si>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</si>
  <si>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</si>
  <si>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</si>
  <si>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</si>
  <si>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</si>
  <si>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</si>
  <si>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</si>
  <si>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</si>
  <si>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</si>
  <si>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</si>
  <si>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</si>
  <si>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</si>
  <si>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</si>
  <si>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</si>
  <si>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</si>
  <si>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</si>
  <si>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</si>
  <si>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</si>
  <si>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</si>
  <si>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</si>
  <si>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</si>
  <si>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</si>
  <si>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</si>
  <si>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</si>
  <si>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</si>
  <si>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</si>
  <si>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</si>
  <si>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</si>
  <si>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</si>
  <si>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</si>
  <si>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</si>
  <si>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</si>
  <si>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</si>
  <si>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</si>
  <si>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</si>
  <si>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</si>
  <si>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</si>
  <si>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</si>
  <si>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</si>
  <si>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</si>
  <si>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</si>
  <si>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</si>
  <si>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</si>
  <si>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</si>
  <si>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</si>
  <si>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</si>
  <si>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</si>
  <si>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</si>
  <si>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</si>
  <si>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</si>
  <si>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</si>
  <si>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</si>
  <si>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</si>
  <si>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</si>
  <si>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</si>
  <si>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</si>
  <si>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</si>
  <si>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</si>
  <si>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</si>
  <si>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</si>
  <si>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</si>
  <si>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</si>
  <si>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</si>
  <si>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</si>
  <si>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</si>
  <si>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</si>
  <si>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</si>
  <si>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</si>
  <si>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</si>
  <si>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</si>
  <si>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</si>
  <si>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</si>
  <si>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</si>
  <si>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</si>
  <si>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</si>
  <si>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</si>
  <si>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</si>
  <si>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</si>
  <si>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</si>
  <si>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</si>
  <si>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</si>
  <si>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</si>
  <si>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</si>
  <si>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</si>
  <si>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</si>
  <si>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</si>
  <si>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</si>
  <si>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</si>
  <si>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</si>
  <si>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</si>
  <si>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</si>
  <si>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</si>
  <si>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</si>
  <si>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</si>
  <si>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</si>
  <si>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</si>
  <si>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</si>
  <si>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</si>
  <si>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</si>
  <si>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</si>
  <si>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</si>
  <si>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</si>
  <si>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</si>
  <si>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</si>
  <si>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</si>
  <si>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</si>
  <si>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</si>
  <si>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</si>
  <si>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</si>
  <si>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</si>
  <si>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</si>
  <si>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</si>
  <si>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</si>
  <si>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</si>
  <si>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</si>
  <si>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</si>
  <si>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</si>
  <si>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</si>
  <si>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</si>
  <si>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</si>
  <si>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</si>
  <si>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</si>
  <si>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</si>
  <si>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</si>
  <si>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</si>
  <si>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</si>
  <si>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</si>
  <si>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</si>
  <si>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</si>
  <si>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</si>
  <si>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</si>
  <si>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</si>
  <si>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</si>
  <si>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</si>
  <si>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</si>
  <si>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</si>
  <si>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</si>
  <si>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</si>
  <si>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</si>
  <si>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</si>
  <si>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</si>
  <si>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</si>
  <si>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</si>
  <si>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</si>
  <si>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</si>
  <si>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</si>
  <si>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</si>
  <si>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</si>
  <si>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</si>
  <si>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</si>
  <si>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</si>
  <si>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</si>
  <si>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</si>
  <si>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</si>
  <si>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</si>
  <si>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</si>
  <si>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</si>
  <si>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</si>
  <si>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</si>
  <si>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</si>
  <si>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</si>
  <si>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</si>
  <si>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</si>
  <si>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</si>
  <si>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</si>
  <si>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</si>
  <si>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</si>
  <si>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</si>
  <si>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</si>
  <si>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</si>
  <si>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</si>
  <si>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</si>
  <si>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</si>
  <si>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</si>
  <si>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</si>
  <si>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</si>
  <si>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</si>
  <si>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</si>
  <si>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</si>
  <si>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</si>
  <si>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</si>
  <si>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</si>
  <si>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</si>
  <si>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</si>
  <si>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</si>
  <si>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</si>
  <si>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</si>
  <si>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</si>
  <si>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</si>
  <si>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</si>
  <si>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</si>
  <si>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</si>
  <si>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</si>
  <si>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</si>
  <si>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</si>
  <si>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</si>
  <si>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</si>
  <si>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</si>
  <si>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</si>
  <si>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</si>
  <si>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</si>
  <si>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</si>
  <si>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</si>
  <si>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</si>
  <si>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</si>
  <si>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</si>
  <si>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</si>
  <si>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</si>
  <si>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</si>
  <si>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</si>
  <si>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</si>
  <si>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</si>
  <si>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</si>
  <si>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</si>
  <si>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</si>
  <si>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</si>
  <si>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</si>
  <si>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</si>
  <si>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</si>
  <si>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</si>
  <si>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</si>
  <si>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</si>
  <si>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</si>
  <si>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</si>
  <si>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</si>
  <si>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</si>
  <si>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</si>
  <si>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</si>
  <si>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</si>
  <si>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</si>
  <si>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</si>
  <si>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</si>
  <si>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</si>
  <si>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</si>
  <si>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</si>
  <si>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</si>
  <si>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</si>
  <si>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</si>
  <si>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</si>
  <si>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</si>
  <si>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</si>
  <si>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</si>
  <si>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</si>
  <si>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</si>
  <si>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</si>
  <si>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</si>
  <si>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</si>
  <si>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</si>
  <si>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</si>
  <si>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</si>
  <si>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</si>
  <si>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</si>
  <si>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</si>
  <si>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</si>
  <si>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</si>
  <si>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</si>
  <si>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</si>
  <si>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</si>
  <si>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</si>
  <si>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</si>
  <si>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</si>
  <si>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</si>
  <si>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</si>
  <si>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</si>
  <si>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</si>
  <si>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</si>
  <si>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</si>
  <si>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</si>
  <si>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</si>
  <si>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</si>
  <si>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</si>
  <si>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</si>
  <si>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</si>
  <si>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</si>
  <si>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</si>
  <si>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</si>
  <si>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</si>
  <si>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</si>
  <si>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</si>
  <si>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</si>
  <si>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</si>
  <si>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</si>
  <si>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</si>
  <si>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</si>
  <si>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</si>
  <si>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</si>
  <si>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</si>
  <si>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</si>
  <si>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</si>
  <si>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</si>
  <si>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</si>
  <si>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</si>
  <si>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</si>
  <si>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</si>
  <si>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</si>
  <si>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</si>
  <si>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</si>
  <si>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</si>
  <si>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</si>
  <si>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</si>
  <si>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</si>
  <si>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</si>
  <si>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</si>
  <si>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</si>
  <si>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</si>
  <si>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</si>
  <si>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</si>
  <si>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</si>
  <si>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</si>
  <si>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</si>
  <si>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</si>
  <si>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</si>
  <si>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</si>
  <si>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</si>
  <si>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</si>
  <si>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</si>
  <si>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</si>
  <si>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</si>
  <si>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</si>
  <si>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</si>
  <si>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</si>
  <si>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</si>
  <si>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</si>
  <si>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</si>
  <si>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</si>
  <si>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</si>
  <si>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</si>
  <si>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</si>
  <si>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</si>
  <si>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</si>
  <si>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</si>
  <si>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</si>
  <si>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</si>
  <si>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</si>
  <si>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</si>
  <si>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</si>
  <si>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</si>
  <si>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</si>
  <si>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</si>
  <si>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</si>
  <si>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</si>
  <si>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</si>
  <si>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</si>
  <si>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</si>
  <si>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</si>
  <si>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</si>
  <si>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</si>
  <si>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</si>
  <si>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</si>
  <si>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</si>
  <si>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</si>
  <si>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</si>
  <si>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</si>
  <si>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</si>
  <si>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</si>
  <si>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</si>
  <si>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</si>
  <si>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</si>
  <si>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</si>
  <si>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</si>
  <si>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</si>
  <si>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</si>
  <si>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</si>
  <si>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</si>
  <si>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</si>
  <si>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</si>
  <si>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</si>
  <si>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</si>
  <si>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</si>
  <si>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</si>
  <si>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</si>
  <si>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</si>
  <si>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</si>
  <si>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</si>
  <si>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</si>
  <si>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</si>
  <si>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</si>
  <si>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</si>
  <si>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</si>
  <si>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</si>
  <si>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</si>
  <si>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</si>
  <si>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</si>
  <si>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</si>
  <si>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</si>
  <si>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</si>
  <si>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</si>
  <si>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</si>
  <si>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</si>
  <si>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</si>
  <si>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</si>
  <si>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</si>
  <si>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</si>
  <si>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</si>
  <si>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</si>
  <si>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</si>
  <si>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</si>
  <si>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</si>
  <si>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</si>
  <si>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</si>
  <si>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</si>
  <si>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</si>
  <si>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</si>
  <si>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</si>
  <si>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</si>
  <si>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</si>
  <si>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</si>
  <si>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</si>
  <si>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</si>
  <si>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</si>
  <si>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</si>
  <si>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</si>
  <si>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</si>
  <si>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</si>
  <si>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</si>
  <si>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</si>
  <si>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</si>
  <si>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</si>
  <si>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</si>
  <si>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</si>
  <si>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</si>
  <si>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</si>
  <si>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</si>
  <si>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</si>
  <si>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</si>
  <si>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</si>
  <si>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</si>
  <si>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</si>
  <si>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</si>
  <si>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</si>
  <si>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</si>
  <si>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</si>
  <si>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</si>
  <si>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</si>
  <si>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</si>
  <si>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</si>
  <si>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</si>
  <si>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</si>
  <si>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</si>
  <si>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</si>
  <si>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</si>
  <si>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</si>
  <si>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</si>
  <si>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</si>
  <si>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</si>
  <si>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</si>
  <si>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</si>
  <si>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</si>
  <si>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</si>
  <si>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</si>
  <si>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</si>
  <si>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</si>
  <si>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</si>
  <si>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</si>
  <si>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</si>
  <si>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</si>
  <si>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</si>
  <si>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</si>
  <si>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</si>
  <si>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</si>
  <si>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</si>
  <si>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</si>
  <si>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</si>
  <si>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</si>
  <si>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</si>
  <si>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</si>
  <si>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</si>
  <si>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</si>
  <si>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</si>
  <si>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</si>
  <si>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</si>
  <si>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</si>
  <si>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</si>
  <si>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</si>
  <si>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</si>
  <si>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</si>
  <si>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</si>
  <si>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</si>
  <si>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</si>
  <si>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</si>
  <si>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</si>
  <si>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</si>
  <si>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</si>
  <si>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</si>
  <si>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</si>
  <si>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</si>
  <si>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</si>
  <si>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</si>
  <si>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</si>
  <si>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</si>
  <si>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</si>
  <si>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</si>
  <si>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</si>
  <si>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</si>
  <si>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</si>
  <si>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</si>
  <si>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</si>
  <si>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</si>
  <si>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</si>
  <si>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</si>
  <si>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</si>
  <si>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</si>
  <si>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</si>
  <si>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</si>
  <si>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</si>
  <si>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</si>
  <si>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</si>
  <si>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</si>
  <si>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</si>
  <si>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</si>
  <si>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</si>
  <si>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</si>
  <si>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</si>
  <si>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</si>
  <si>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</si>
  <si>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</si>
  <si>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</si>
  <si>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</si>
  <si>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</si>
  <si>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</si>
  <si>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</si>
  <si>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</si>
  <si>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</si>
  <si>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</si>
  <si>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</si>
  <si>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</si>
  <si>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</si>
  <si>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</si>
  <si>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</si>
  <si>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</si>
  <si>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</si>
  <si>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</si>
  <si>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</si>
  <si>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</si>
  <si>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</si>
  <si>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</si>
  <si>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</si>
  <si>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</si>
  <si>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</si>
  <si>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</si>
  <si>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</si>
  <si>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</si>
  <si>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</si>
  <si>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</si>
  <si>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</si>
  <si>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</si>
  <si>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</si>
  <si>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</si>
  <si>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</si>
  <si>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</si>
  <si>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</si>
  <si>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</si>
  <si>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</si>
  <si>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</si>
  <si>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</si>
  <si>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</si>
  <si>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</si>
  <si>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</si>
  <si>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</si>
  <si>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</si>
  <si>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</si>
  <si>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</si>
  <si>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</si>
  <si>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</si>
  <si>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</si>
  <si>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</si>
  <si>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</si>
  <si>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</si>
  <si>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</si>
  <si>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</si>
  <si>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</si>
  <si>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</si>
  <si>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</si>
  <si>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</si>
  <si>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</si>
  <si>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</si>
  <si>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</si>
  <si>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</si>
  <si>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</si>
  <si>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</si>
  <si>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</si>
  <si>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</si>
  <si>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</si>
  <si>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</si>
  <si>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</si>
  <si>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</si>
  <si>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</si>
  <si>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</si>
  <si>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</si>
  <si>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</si>
  <si>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</si>
  <si>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</si>
  <si>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</si>
  <si>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</si>
  <si>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</si>
  <si>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</si>
  <si>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</si>
  <si>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</si>
  <si>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</si>
  <si>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</si>
  <si>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</si>
  <si>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</si>
  <si>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</si>
  <si>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</si>
  <si>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</si>
  <si>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</si>
  <si>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</si>
  <si>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</si>
  <si>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</si>
  <si>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</si>
  <si>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</si>
  <si>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</si>
  <si>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</si>
  <si>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</si>
  <si>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</si>
  <si>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</si>
  <si>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</si>
  <si>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</si>
  <si>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</si>
  <si>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</si>
  <si>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</si>
  <si>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</si>
  <si>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</si>
  <si>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</si>
  <si>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</si>
  <si>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</si>
  <si>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</si>
  <si>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</si>
  <si>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</si>
  <si>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</si>
  <si>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</si>
  <si>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</si>
  <si>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</si>
  <si>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</si>
  <si>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</si>
  <si>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</si>
  <si>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</si>
  <si>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</si>
  <si>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</si>
  <si>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</si>
  <si>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</si>
  <si>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</si>
  <si>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</si>
  <si>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</si>
  <si>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</si>
  <si>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</si>
  <si>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</si>
  <si>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</si>
  <si>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</si>
  <si>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</si>
  <si>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</si>
  <si>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</si>
  <si>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</si>
  <si>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</si>
  <si>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</si>
  <si>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</si>
  <si>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</si>
  <si>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</si>
  <si>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</si>
  <si>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</si>
  <si>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</si>
  <si>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</si>
  <si>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</si>
  <si>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</si>
  <si>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</si>
  <si>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</si>
  <si>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</si>
  <si>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</si>
  <si>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</si>
  <si>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</si>
  <si>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</si>
  <si>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</si>
  <si>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</si>
  <si>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</si>
  <si>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</si>
  <si>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</si>
  <si>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</si>
  <si>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</si>
  <si>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</si>
  <si>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</si>
  <si>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</si>
  <si>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</si>
  <si>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</si>
  <si>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</si>
  <si>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</si>
  <si>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</si>
  <si>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</si>
  <si>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</si>
  <si>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</si>
  <si>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</si>
  <si>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</si>
  <si>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</si>
  <si>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</si>
  <si>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</si>
  <si>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</si>
  <si>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</si>
  <si>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</si>
  <si>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</si>
  <si>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</si>
  <si>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</si>
  <si>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</si>
  <si>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</si>
  <si>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</si>
  <si>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</si>
  <si>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</si>
  <si>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</si>
  <si>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</si>
  <si>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</si>
  <si>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</si>
  <si>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</si>
  <si>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</si>
  <si>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</si>
  <si>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</si>
  <si>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</si>
  <si>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</si>
  <si>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</si>
  <si>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</si>
  <si>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</si>
  <si>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</si>
  <si>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</si>
  <si>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</si>
  <si>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</si>
  <si>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</si>
  <si>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</si>
  <si>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</si>
  <si>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</si>
  <si>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</si>
  <si>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</si>
  <si>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</si>
  <si>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</si>
  <si>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</si>
  <si>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</si>
  <si>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</si>
  <si>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</si>
  <si>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</si>
  <si>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</si>
  <si>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</si>
  <si>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</si>
  <si>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</si>
  <si>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</si>
  <si>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</si>
  <si>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</si>
  <si>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</si>
  <si>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</si>
  <si>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</si>
  <si>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</si>
  <si>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</si>
  <si>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</si>
  <si>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</si>
  <si>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</si>
  <si>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</si>
  <si>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</si>
  <si>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</si>
  <si>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</si>
  <si>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</si>
  <si>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</si>
  <si>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</si>
  <si>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</si>
  <si>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</si>
  <si>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</si>
  <si>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</si>
  <si>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</si>
  <si>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</si>
  <si>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</si>
  <si>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</si>
  <si>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</si>
  <si>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</si>
  <si>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</si>
  <si>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</si>
  <si>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</si>
  <si>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</si>
  <si>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</si>
  <si>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</si>
  <si>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</si>
  <si>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</si>
  <si>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</si>
  <si>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</si>
  <si>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</si>
  <si>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</si>
  <si>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</si>
  <si>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</si>
  <si>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</si>
  <si>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</si>
  <si>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</si>
  <si>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</si>
  <si>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</si>
  <si>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</si>
  <si>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</si>
  <si>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</si>
  <si>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</si>
  <si>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</si>
  <si>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</si>
  <si>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</si>
  <si>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</si>
  <si>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</si>
  <si>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</si>
  <si>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</si>
  <si>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</si>
  <si>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</si>
  <si>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</si>
  <si>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</si>
  <si>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</si>
  <si>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</si>
  <si>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</si>
  <si>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</si>
  <si>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</si>
  <si>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</si>
  <si>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</si>
  <si>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</si>
  <si>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</si>
  <si>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</si>
  <si>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</si>
  <si>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</si>
  <si>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</si>
  <si>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</si>
  <si>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</si>
  <si>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</si>
  <si>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</si>
  <si>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</si>
  <si>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</si>
  <si>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</si>
  <si>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</si>
  <si>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</si>
  <si>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</si>
  <si>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</si>
  <si>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</si>
  <si>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</si>
  <si>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</si>
  <si>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</si>
  <si>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</si>
  <si>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</si>
  <si>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</si>
  <si>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</si>
  <si>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</si>
  <si>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</si>
  <si>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</si>
  <si>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</si>
  <si>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</si>
  <si>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</si>
  <si>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</si>
  <si>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</si>
  <si>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</si>
  <si>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</si>
  <si>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</si>
  <si>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</si>
  <si>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</si>
  <si>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</si>
  <si>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</si>
  <si>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</si>
  <si>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</si>
  <si>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</si>
  <si>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</si>
  <si>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</si>
  <si>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</si>
  <si>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</si>
  <si>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</si>
  <si>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</si>
  <si>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</si>
  <si>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</si>
  <si>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</si>
  <si>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</si>
  <si>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</si>
  <si>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</si>
  <si>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</si>
  <si>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</si>
  <si>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</si>
  <si>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</si>
  <si>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</si>
  <si>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</si>
  <si>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</si>
  <si>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</si>
  <si>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</si>
  <si>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</si>
  <si>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</si>
  <si>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</si>
  <si>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</si>
  <si>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</si>
  <si>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</si>
  <si>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</si>
  <si>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</si>
  <si>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</si>
  <si>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</si>
  <si>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</si>
  <si>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</si>
  <si>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</si>
  <si>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</si>
  <si>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</si>
  <si>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</si>
  <si>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</si>
  <si>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</si>
  <si>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</si>
  <si>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</si>
  <si>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</si>
  <si>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</si>
  <si>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</si>
  <si>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</si>
  <si>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</si>
  <si>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</si>
  <si>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</si>
  <si>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</si>
  <si>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</si>
  <si>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</si>
  <si>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</si>
  <si>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</si>
  <si>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</si>
  <si>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</si>
  <si>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</si>
  <si>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</si>
  <si>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</si>
  <si>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</si>
  <si>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</si>
  <si>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</si>
  <si>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</si>
  <si>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</si>
  <si>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</si>
  <si>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</si>
  <si>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</si>
  <si>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</si>
  <si>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</si>
  <si>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</si>
  <si>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</si>
  <si>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</si>
  <si>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</si>
  <si>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</si>
  <si>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</si>
  <si>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</si>
  <si>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</si>
  <si>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</si>
  <si>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</si>
  <si>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</si>
  <si>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</si>
  <si>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</si>
  <si>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</si>
  <si>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</si>
  <si>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</si>
  <si>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</si>
  <si>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</si>
  <si>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</si>
  <si>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</si>
  <si>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</si>
  <si>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</si>
  <si>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</si>
  <si>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</si>
  <si>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</si>
  <si>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</si>
  <si>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</si>
  <si>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</si>
  <si>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</si>
  <si>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</si>
  <si>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</si>
  <si>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</si>
  <si>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</si>
  <si>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</si>
  <si>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</si>
  <si>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</si>
  <si>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</si>
  <si>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</si>
  <si>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</si>
  <si>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</si>
  <si>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</si>
  <si>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</si>
  <si>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</si>
  <si>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</si>
  <si>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</si>
  <si>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</si>
  <si>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</si>
  <si>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</si>
  <si>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</si>
  <si>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</si>
  <si>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</si>
  <si>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</si>
  <si>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</si>
  <si>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</si>
  <si>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</si>
  <si>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</si>
  <si>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</si>
  <si>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</si>
  <si>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</si>
  <si>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</si>
  <si>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</si>
  <si>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</si>
  <si>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</si>
  <si>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</si>
  <si>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</si>
  <si>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</si>
  <si>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</si>
  <si>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</si>
  <si>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</si>
  <si>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</si>
  <si>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</si>
  <si>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</si>
  <si>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</si>
  <si>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</si>
  <si>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</si>
  <si>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</si>
  <si>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</si>
  <si>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</si>
  <si>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</si>
  <si>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</si>
  <si>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</si>
  <si>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</si>
  <si>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</si>
  <si>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</si>
  <si>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</si>
  <si>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</si>
  <si>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</si>
  <si>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</si>
  <si>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</si>
  <si>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</si>
  <si>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</si>
  <si>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</si>
  <si>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</si>
  <si>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</si>
  <si>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</si>
  <si>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</si>
  <si>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</si>
  <si>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</si>
  <si>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</si>
  <si>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</si>
  <si>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</si>
  <si>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</si>
  <si>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</si>
  <si>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</si>
  <si>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</si>
  <si>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</si>
  <si>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</si>
  <si>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</si>
  <si>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</si>
  <si>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</si>
  <si>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</si>
  <si>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</si>
  <si>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</si>
  <si>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</si>
  <si>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</si>
  <si>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</si>
  <si>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</si>
  <si>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</si>
  <si>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</si>
  <si>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</si>
  <si>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</si>
  <si>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</si>
  <si>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</si>
  <si>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</si>
  <si>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</si>
  <si>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</si>
  <si>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</si>
  <si>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</si>
  <si>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</si>
  <si>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</si>
  <si>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</si>
  <si>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</si>
  <si>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</si>
  <si>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</si>
  <si>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</si>
  <si>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</si>
  <si>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</si>
  <si>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</si>
  <si>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</si>
  <si>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</si>
  <si>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</si>
  <si>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</si>
  <si>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</si>
  <si>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</si>
  <si>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</si>
  <si>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</si>
  <si>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</si>
  <si>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</si>
  <si>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</si>
  <si>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</si>
  <si>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</si>
  <si>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</si>
  <si>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</si>
  <si>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</si>
  <si>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</si>
  <si>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</si>
  <si>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</si>
  <si>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</si>
  <si>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</si>
  <si>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</si>
  <si>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</si>
  <si>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</si>
  <si>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</si>
  <si>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</si>
  <si>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</si>
  <si>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</si>
  <si>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</si>
  <si>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</si>
  <si>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</si>
  <si>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</si>
  <si>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</si>
  <si>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</si>
  <si>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</si>
  <si>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</si>
  <si>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</si>
  <si>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</si>
  <si>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</si>
  <si>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</si>
  <si>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</si>
  <si>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</si>
  <si>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</si>
  <si>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</si>
  <si>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</si>
  <si>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</si>
  <si>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</si>
  <si>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</si>
  <si>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</si>
  <si>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</si>
  <si>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</si>
  <si>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</si>
  <si>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</si>
  <si>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</si>
  <si>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</si>
  <si>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</si>
  <si>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</si>
  <si>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</si>
  <si>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</si>
  <si>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</si>
  <si>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</si>
  <si>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</si>
  <si>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</si>
  <si>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</si>
  <si>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</si>
  <si>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</si>
  <si>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</si>
  <si>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</si>
  <si>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</si>
  <si>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</si>
  <si>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</si>
  <si>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</si>
  <si>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</si>
  <si>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</si>
  <si>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</si>
  <si>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</si>
  <si>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</si>
  <si>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</si>
  <si>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</si>
  <si>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</si>
  <si>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</si>
  <si>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</si>
  <si>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</si>
  <si>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</si>
  <si>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</si>
  <si>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</si>
  <si>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</si>
  <si>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</si>
  <si>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</si>
  <si>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</si>
  <si>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</si>
  <si>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</si>
  <si>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</si>
  <si>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</si>
  <si>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</si>
  <si>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</si>
  <si>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</si>
  <si>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</si>
  <si>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</si>
  <si>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</si>
  <si>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</si>
  <si>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</si>
  <si>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</si>
  <si>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</si>
  <si>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</si>
  <si>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</si>
  <si>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</si>
  <si>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</si>
  <si>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</si>
  <si>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</si>
  <si>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</si>
  <si>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</si>
  <si>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</si>
  <si>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</si>
  <si>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</si>
  <si>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</si>
  <si>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</si>
  <si>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</si>
  <si>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</si>
  <si>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</si>
  <si>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</si>
  <si>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</si>
  <si>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</si>
  <si>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</si>
  <si>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</si>
  <si>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</si>
  <si>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</si>
  <si>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</si>
  <si>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</si>
  <si>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</si>
  <si>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</si>
  <si>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</si>
  <si>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</si>
  <si>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</si>
  <si>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</si>
  <si>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</si>
  <si>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</si>
  <si>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</si>
  <si>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</si>
  <si>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</si>
  <si>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</si>
  <si>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</si>
  <si>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</si>
  <si>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</si>
  <si>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</si>
  <si>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</si>
  <si>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</si>
  <si>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</si>
  <si>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</si>
  <si>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</si>
  <si>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</si>
  <si>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</si>
  <si>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</si>
  <si>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</si>
  <si>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</si>
  <si>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</si>
  <si>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</si>
  <si>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</si>
  <si>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</si>
  <si>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</si>
  <si>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</si>
  <si>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</si>
  <si>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</si>
  <si>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</si>
  <si>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</si>
  <si>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</si>
  <si>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</si>
  <si>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</si>
  <si>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</si>
  <si>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</si>
  <si>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</si>
  <si>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</si>
  <si>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</si>
  <si>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</si>
  <si>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</si>
  <si>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</si>
  <si>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</si>
  <si>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</si>
  <si>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</si>
  <si>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</si>
  <si>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</si>
  <si>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</si>
  <si>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</si>
  <si>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</si>
  <si>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</si>
  <si>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</si>
  <si>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</si>
  <si>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</si>
  <si>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</si>
  <si>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</si>
  <si>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</si>
  <si>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</si>
  <si>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</si>
  <si>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</si>
  <si>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</si>
  <si>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</si>
  <si>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</si>
  <si>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</si>
  <si>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</si>
  <si>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</si>
  <si>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</si>
  <si>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</si>
  <si>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</si>
  <si>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</si>
  <si>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</si>
  <si>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</si>
  <si>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</si>
  <si>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</si>
  <si>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</si>
  <si>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</si>
  <si>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</si>
  <si>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</si>
  <si>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</si>
  <si>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</si>
  <si>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</si>
  <si>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</si>
  <si>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</si>
  <si>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</si>
  <si>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</si>
  <si>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</si>
  <si>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</si>
  <si>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</si>
  <si>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</si>
  <si>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</si>
  <si>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</si>
  <si>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</si>
  <si>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</si>
  <si>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</si>
  <si>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</si>
  <si>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</si>
  <si>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</si>
  <si>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</si>
  <si>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</si>
  <si>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</si>
  <si>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</si>
  <si>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</si>
  <si>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</si>
  <si>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</si>
  <si>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</si>
  <si>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</si>
  <si>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</si>
  <si>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</si>
  <si>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</si>
  <si>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</si>
  <si>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</si>
  <si>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</si>
  <si>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</si>
  <si>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</si>
  <si>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</si>
  <si>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</si>
  <si>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</si>
  <si>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</si>
  <si>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</si>
  <si>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</si>
  <si>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</si>
  <si>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</si>
  <si>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</si>
  <si>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</si>
  <si>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</si>
  <si>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</si>
  <si>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</si>
  <si>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</si>
  <si>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</si>
  <si>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</si>
  <si>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</si>
  <si>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</si>
  <si>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</si>
  <si>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</si>
  <si>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</si>
  <si>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</si>
  <si>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</si>
  <si>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</si>
  <si>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</si>
  <si>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</si>
  <si>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</si>
  <si>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</si>
  <si>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</si>
  <si>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</si>
  <si>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</si>
  <si>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</si>
  <si>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</si>
  <si>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</si>
  <si>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</si>
  <si>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</si>
  <si>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</si>
  <si>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</si>
  <si>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</si>
  <si>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</si>
  <si>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</si>
  <si>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</si>
  <si>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</si>
  <si>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</si>
  <si>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</si>
  <si>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</si>
  <si>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</si>
  <si>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</si>
  <si>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</si>
  <si>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</si>
  <si>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</si>
  <si>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</si>
  <si>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</si>
  <si>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</si>
  <si>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</si>
  <si>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</si>
  <si>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</si>
  <si>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</si>
  <si>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</si>
  <si>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</si>
  <si>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</si>
  <si>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</si>
  <si>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</si>
  <si>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</si>
  <si>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</si>
  <si>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</si>
  <si>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</si>
  <si>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</si>
  <si>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</si>
  <si>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</si>
  <si>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</si>
  <si>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</si>
  <si>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</si>
  <si>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</si>
  <si>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</si>
  <si>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</si>
  <si>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</si>
  <si>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</si>
  <si>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</si>
  <si>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</si>
  <si>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</si>
  <si>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</si>
  <si>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</si>
  <si>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</si>
  <si>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</si>
  <si>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</si>
  <si>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</si>
  <si>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</si>
  <si>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</si>
  <si>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</si>
  <si>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</si>
  <si>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</si>
  <si>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</si>
  <si>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</si>
  <si>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</si>
  <si>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</si>
  <si>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</si>
  <si>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</si>
  <si>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</si>
  <si>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</si>
  <si>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</si>
  <si>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</si>
  <si>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</si>
  <si>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</si>
  <si>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</si>
  <si>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</si>
  <si>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</si>
  <si>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</si>
  <si>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</si>
  <si>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</si>
  <si>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</si>
  <si>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</si>
  <si>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</si>
  <si>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</si>
  <si>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</si>
  <si>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</si>
  <si>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</si>
  <si>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</si>
  <si>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</si>
  <si>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</si>
  <si>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</si>
  <si>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</si>
  <si>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</si>
  <si>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</si>
  <si>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</si>
  <si>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</si>
  <si>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</si>
  <si>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</si>
  <si>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</si>
  <si>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</si>
  <si>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</si>
  <si>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</si>
  <si>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</si>
  <si>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</si>
  <si>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</si>
  <si>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</si>
  <si>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</si>
  <si>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</si>
  <si>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</si>
  <si>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</si>
  <si>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</si>
  <si>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</si>
  <si>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</si>
  <si>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</si>
  <si>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</si>
  <si>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</si>
  <si>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</si>
  <si>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</si>
  <si>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</si>
  <si>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</si>
  <si>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</si>
  <si>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</si>
  <si>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</si>
  <si>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</si>
  <si>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</si>
  <si>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</si>
  <si>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</si>
  <si>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</si>
  <si>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</si>
  <si>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</si>
  <si>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</si>
  <si>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</si>
  <si>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</si>
  <si>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</si>
  <si>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</si>
  <si>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</si>
  <si>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</si>
  <si>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</si>
  <si>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</si>
  <si>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</si>
  <si>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</si>
  <si>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</si>
  <si>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</si>
  <si>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</si>
  <si>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</si>
  <si>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</si>
  <si>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</si>
  <si>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</si>
  <si>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</si>
  <si>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</si>
  <si>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</si>
  <si>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</si>
  <si>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</si>
  <si>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</si>
  <si>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</si>
  <si>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</si>
  <si>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</si>
  <si>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</si>
  <si>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</si>
  <si>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</si>
  <si>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</si>
  <si>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</si>
  <si>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</si>
  <si>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</si>
  <si>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</si>
  <si>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</si>
  <si>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</si>
  <si>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</si>
  <si>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</si>
  <si>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</si>
  <si>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</si>
  <si>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</si>
  <si>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</si>
  <si>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</si>
  <si>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</si>
  <si>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</si>
  <si>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</si>
  <si>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</si>
  <si>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</si>
  <si>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</si>
  <si>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</si>
  <si>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</si>
  <si>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</si>
  <si>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</si>
  <si>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</si>
  <si>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</si>
  <si>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</si>
  <si>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</si>
  <si>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</si>
  <si>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</si>
  <si>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</si>
  <si>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</si>
  <si>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</si>
  <si>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</si>
  <si>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</si>
  <si>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</si>
  <si>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</si>
  <si>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</si>
  <si>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</si>
  <si>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</si>
  <si>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</si>
  <si>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</si>
  <si>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</si>
  <si>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</si>
  <si>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</si>
  <si>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</si>
  <si>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</si>
  <si>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</si>
  <si>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</si>
  <si>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</si>
  <si>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</si>
  <si>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</si>
  <si>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</si>
  <si>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</si>
  <si>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</si>
  <si>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</si>
  <si>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</si>
  <si>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</si>
  <si>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</si>
  <si>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</si>
  <si>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</si>
  <si>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</si>
  <si>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</si>
  <si>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</si>
  <si>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</si>
  <si>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</si>
  <si>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</si>
  <si>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</si>
  <si>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</si>
  <si>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</si>
  <si>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</si>
  <si>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</si>
  <si>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</si>
  <si>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</si>
  <si>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</si>
  <si>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</si>
  <si>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</si>
  <si>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</si>
  <si>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</si>
  <si>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</si>
  <si>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</si>
  <si>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</si>
  <si>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</si>
  <si>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</si>
  <si>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</si>
  <si>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</si>
  <si>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</si>
  <si>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</si>
  <si>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</si>
  <si>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</si>
  <si>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</si>
  <si>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</si>
  <si>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</si>
  <si>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</si>
  <si>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</si>
  <si>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</si>
  <si>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</si>
  <si>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</si>
  <si>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</si>
  <si>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</si>
  <si>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</si>
  <si>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</si>
  <si>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</si>
  <si>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</si>
  <si>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</si>
  <si>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</si>
  <si>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</si>
  <si>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</si>
  <si>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</si>
  <si>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</si>
  <si>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</si>
  <si>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</si>
  <si>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</si>
  <si>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</si>
  <si>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</si>
  <si>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</si>
  <si>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</si>
  <si>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</si>
  <si>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</si>
  <si>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</si>
  <si>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</si>
  <si>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</si>
  <si>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</si>
  <si>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</si>
  <si>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</si>
  <si>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</si>
  <si>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</si>
  <si>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</si>
  <si>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</si>
  <si>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</si>
  <si>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</si>
  <si>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</si>
  <si>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</si>
  <si>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</si>
  <si>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</si>
  <si>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</si>
  <si>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</si>
  <si>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</si>
  <si>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</si>
  <si>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</si>
  <si>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</si>
  <si>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</si>
  <si>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</si>
  <si>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</si>
  <si>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</si>
  <si>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</si>
  <si>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</si>
  <si>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</si>
  <si>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</si>
  <si>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</si>
  <si>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</si>
  <si>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</si>
  <si>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</si>
  <si>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</si>
  <si>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</si>
  <si>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</si>
  <si>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</si>
  <si>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</si>
  <si>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</si>
  <si>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</si>
  <si>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</si>
  <si>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</si>
  <si>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</si>
  <si>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</si>
  <si>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</si>
  <si>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</si>
  <si>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</si>
  <si>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</si>
  <si>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</si>
  <si>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</si>
  <si>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</si>
  <si>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</si>
  <si>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</si>
  <si>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</si>
  <si>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</si>
  <si>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</si>
  <si>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</si>
  <si>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</si>
  <si>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</si>
  <si>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</si>
  <si>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</si>
  <si>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</si>
  <si>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</si>
  <si>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</si>
  <si>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</si>
  <si>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</si>
  <si>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</si>
  <si>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</si>
  <si>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</si>
  <si>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</si>
  <si>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</si>
  <si>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</si>
  <si>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</si>
  <si>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</si>
  <si>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</si>
  <si>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</si>
  <si>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</si>
  <si>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</si>
  <si>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</si>
  <si>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</si>
  <si>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</si>
  <si>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</si>
  <si>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</si>
  <si>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</si>
  <si>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</si>
  <si>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</si>
  <si>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</si>
  <si>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</si>
  <si>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</si>
  <si>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</si>
  <si>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</si>
  <si>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</si>
  <si>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</si>
  <si>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</si>
  <si>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</si>
  <si>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</si>
  <si>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</si>
  <si>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</si>
  <si>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</si>
  <si>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</si>
  <si>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</si>
  <si>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</si>
  <si>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</si>
  <si>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</si>
  <si>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</si>
  <si>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</si>
  <si>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</si>
  <si>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</si>
  <si>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</si>
  <si>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</si>
  <si>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</si>
  <si>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</si>
  <si>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</si>
  <si>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</si>
  <si>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</si>
  <si>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</si>
  <si>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</si>
  <si>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</si>
  <si>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</si>
  <si>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</si>
  <si>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</si>
  <si>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</si>
  <si>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</si>
  <si>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</si>
  <si>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</si>
  <si>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</si>
  <si>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</si>
  <si>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</si>
  <si>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</si>
  <si>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</si>
  <si>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</si>
  <si>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</si>
  <si>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</si>
  <si>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</si>
  <si>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</si>
  <si>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</si>
  <si>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</si>
  <si>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</si>
  <si>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</si>
  <si>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</si>
  <si>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</si>
  <si>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</si>
  <si>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</si>
  <si>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</si>
  <si>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</si>
  <si>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</si>
  <si>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</si>
  <si>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</si>
  <si>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</si>
  <si>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</si>
  <si>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</si>
  <si>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</si>
  <si>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</si>
  <si>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</si>
  <si>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</si>
  <si>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</si>
  <si>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</si>
  <si>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</si>
  <si>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</si>
  <si>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</si>
  <si>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</si>
  <si>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</si>
  <si>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</si>
  <si>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</si>
  <si>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</si>
  <si>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</si>
  <si>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</si>
  <si>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</si>
  <si>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</si>
  <si>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</si>
  <si>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</si>
  <si>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</si>
  <si>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</si>
  <si>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</si>
  <si>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</si>
  <si>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</si>
  <si>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</si>
  <si>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</si>
  <si>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</si>
  <si>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</si>
  <si>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</si>
  <si>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</si>
  <si>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</si>
  <si>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</si>
  <si>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</si>
  <si>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</si>
  <si>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</si>
  <si>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</si>
  <si>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</si>
  <si>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</si>
  <si>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</si>
  <si>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</si>
  <si>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</si>
  <si>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</si>
  <si>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</si>
  <si>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</si>
  <si>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</si>
  <si>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</si>
  <si>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</si>
  <si>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</si>
  <si>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</si>
  <si>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</si>
  <si>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</si>
  <si>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</si>
  <si>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</si>
  <si>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</si>
  <si>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</si>
  <si>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</si>
  <si>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</si>
  <si>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</si>
  <si>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</si>
  <si>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</si>
  <si>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</si>
  <si>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</si>
  <si>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</si>
  <si>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</si>
  <si>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</si>
  <si>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</si>
  <si>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</si>
  <si>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</si>
  <si>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</si>
  <si>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</si>
  <si>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</si>
  <si>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</si>
  <si>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</si>
  <si>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</si>
  <si>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</si>
  <si>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</si>
  <si>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</si>
  <si>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</si>
  <si>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</si>
  <si>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</si>
  <si>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</si>
  <si>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</si>
  <si>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</si>
  <si>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</si>
  <si>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</si>
  <si>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</si>
  <si>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</si>
  <si>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</si>
  <si>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</si>
  <si>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</si>
  <si>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</si>
  <si>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</si>
  <si>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</si>
  <si>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</si>
  <si>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</si>
  <si>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</si>
  <si>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</si>
  <si>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</si>
  <si>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</si>
  <si>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</si>
  <si>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</si>
  <si>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</si>
  <si>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</si>
  <si>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</si>
  <si>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</si>
  <si>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</si>
  <si>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</si>
  <si>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</si>
  <si>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</si>
  <si>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</si>
  <si>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</si>
  <si>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</si>
  <si>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</si>
  <si>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</si>
  <si>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</si>
  <si>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</si>
  <si>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</si>
  <si>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</si>
  <si>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</si>
  <si>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</si>
  <si>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</si>
  <si>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</si>
  <si>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</si>
  <si>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</si>
  <si>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</si>
  <si>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</si>
  <si>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</si>
  <si>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</si>
  <si>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</si>
  <si>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</si>
  <si>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</si>
  <si>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</si>
  <si>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</si>
  <si>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</si>
  <si>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</si>
  <si>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</si>
  <si>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</si>
  <si>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</si>
  <si>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</si>
  <si>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</si>
  <si>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</si>
  <si>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</si>
  <si>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</si>
  <si>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</si>
  <si>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</si>
  <si>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</si>
  <si>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</si>
  <si>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</si>
  <si>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</si>
  <si>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</si>
  <si>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</si>
  <si>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</si>
  <si>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</si>
  <si>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</si>
  <si>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</si>
  <si>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</si>
  <si>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</si>
  <si>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</si>
  <si>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</si>
  <si>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</si>
  <si>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</si>
  <si>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</si>
  <si>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</si>
  <si>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</si>
  <si>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</si>
  <si>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</si>
  <si>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</si>
  <si>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</si>
  <si>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</si>
  <si>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</si>
  <si>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</si>
  <si>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</si>
  <si>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</si>
  <si>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</si>
  <si>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</si>
  <si>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</si>
  <si>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</si>
  <si>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</si>
  <si>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</si>
  <si>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</si>
  <si>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</si>
  <si>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</si>
  <si>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</si>
  <si>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</si>
  <si>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</si>
  <si>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</si>
  <si>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</si>
  <si>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</si>
  <si>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</si>
  <si>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</si>
  <si>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</si>
  <si>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</si>
  <si>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</si>
  <si>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</si>
  <si>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</si>
  <si>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</si>
  <si>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</si>
  <si>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</si>
  <si>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</si>
  <si>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</si>
  <si>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</si>
  <si>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</si>
  <si>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</si>
  <si>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</si>
  <si>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</si>
  <si>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</si>
  <si>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</si>
  <si>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</si>
  <si>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</si>
  <si>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</si>
  <si>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</si>
  <si>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</si>
  <si>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</si>
  <si>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</si>
  <si>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</si>
  <si>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</si>
  <si>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</si>
  <si>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</si>
  <si>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</si>
  <si>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</si>
  <si>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</si>
  <si>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</si>
  <si>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</si>
  <si>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</si>
  <si>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</si>
  <si>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</si>
  <si>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</si>
  <si>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</si>
  <si>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</si>
  <si>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</si>
  <si>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</si>
  <si>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</si>
  <si>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</si>
  <si>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</si>
  <si>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</si>
  <si>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</si>
  <si>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</si>
  <si>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</si>
  <si>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</si>
  <si>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</si>
  <si>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</si>
  <si>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</si>
  <si>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</si>
  <si>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</si>
  <si>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</si>
  <si>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</si>
  <si>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</si>
  <si>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</si>
  <si>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</si>
  <si>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</si>
  <si>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</si>
  <si>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</si>
  <si>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</si>
  <si>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</si>
  <si>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</si>
  <si>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</si>
  <si>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</si>
  <si>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</si>
  <si>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</si>
  <si>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</si>
  <si>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</si>
  <si>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</si>
  <si>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</si>
  <si>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</si>
  <si>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</si>
  <si>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</si>
  <si>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</si>
  <si>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</si>
  <si>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</si>
  <si>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</si>
  <si>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</si>
  <si>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</si>
  <si>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</si>
  <si>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</si>
  <si>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</si>
  <si>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</si>
  <si>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</si>
  <si>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</si>
  <si>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</si>
  <si>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</si>
  <si>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</si>
  <si>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</si>
  <si>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</si>
  <si>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</si>
  <si>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</si>
  <si>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</si>
  <si>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</si>
  <si>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</si>
  <si>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</si>
  <si>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</si>
  <si>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</si>
  <si>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</si>
  <si>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</si>
  <si>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</si>
  <si>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</si>
  <si>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</si>
  <si>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</si>
  <si>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</si>
  <si>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</si>
  <si>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</si>
  <si>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</si>
  <si>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</si>
  <si>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</si>
  <si>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</si>
  <si>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</si>
  <si>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</si>
  <si>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</si>
  <si>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</si>
  <si>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</si>
  <si>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</si>
  <si>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</si>
  <si>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</si>
  <si>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</si>
  <si>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</si>
  <si>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</si>
  <si>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</si>
  <si>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</si>
  <si>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</si>
  <si>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</si>
  <si>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</si>
  <si>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</si>
  <si>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</si>
  <si>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</si>
  <si>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</si>
  <si>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</si>
  <si>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</si>
  <si>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</si>
  <si>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</si>
  <si>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</si>
  <si>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</si>
  <si>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</si>
  <si>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</si>
  <si>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</si>
  <si>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</si>
  <si>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</si>
  <si>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</si>
  <si>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</si>
  <si>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</si>
  <si>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</si>
  <si>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</si>
  <si>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</si>
  <si>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</si>
  <si>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</si>
  <si>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</si>
  <si>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</si>
  <si>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</si>
  <si>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</si>
  <si>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</si>
  <si>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</si>
  <si>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</si>
  <si>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</si>
  <si>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</si>
  <si>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</si>
  <si>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</si>
  <si>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</si>
  <si>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</si>
  <si>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</si>
  <si>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</si>
  <si>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</si>
  <si>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</si>
  <si>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</si>
  <si>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</si>
  <si>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</si>
  <si>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</si>
  <si>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</si>
  <si>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</si>
  <si>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</si>
  <si>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</si>
  <si>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</si>
  <si>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</si>
  <si>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</si>
  <si>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</si>
  <si>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</si>
  <si>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</si>
  <si>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</si>
  <si>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</si>
  <si>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</si>
  <si>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</si>
  <si>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</si>
  <si>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</si>
  <si>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</si>
  <si>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</si>
  <si>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</si>
  <si>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</si>
  <si>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</si>
  <si>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</si>
  <si>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</si>
  <si>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</si>
  <si>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</si>
  <si>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</si>
  <si>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</si>
  <si>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</si>
  <si>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</si>
  <si>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</si>
  <si>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</si>
  <si>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</si>
  <si>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</si>
  <si>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</si>
  <si>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</si>
  <si>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</si>
  <si>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</si>
  <si>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</si>
  <si>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</si>
  <si>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</si>
  <si>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</si>
  <si>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</si>
  <si>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</si>
  <si>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</si>
  <si>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</si>
  <si>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</si>
  <si>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</si>
  <si>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</si>
  <si>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</si>
  <si>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</si>
  <si>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</si>
  <si>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</si>
  <si>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</si>
  <si>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</si>
  <si>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</si>
  <si>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</si>
  <si>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</si>
  <si>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</si>
  <si>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</si>
  <si>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</si>
  <si>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</si>
  <si>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</si>
  <si>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</si>
  <si>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</si>
  <si>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</si>
  <si>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</si>
  <si>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</si>
  <si>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</si>
  <si>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</si>
  <si>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</si>
  <si>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</si>
  <si>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</si>
  <si>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</si>
  <si>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</si>
  <si>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</si>
  <si>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</si>
  <si>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</si>
  <si>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</si>
  <si>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</si>
  <si>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</si>
  <si>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</si>
  <si>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</si>
  <si>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</si>
  <si>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</si>
  <si>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</si>
  <si>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</si>
  <si>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</si>
  <si>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</si>
  <si>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</si>
  <si>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</si>
  <si>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</si>
  <si>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</si>
  <si>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</si>
  <si>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</si>
  <si>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</si>
  <si>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</si>
  <si>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</si>
  <si>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</si>
  <si>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</si>
  <si>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</si>
  <si>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</si>
  <si>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</si>
  <si>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</si>
  <si>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</si>
  <si>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</si>
  <si>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</si>
  <si>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</si>
  <si>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</si>
  <si>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</si>
  <si>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</si>
  <si>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</si>
  <si>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</si>
  <si>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</si>
  <si>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</si>
  <si>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</si>
  <si>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</si>
  <si>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</si>
  <si>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</si>
  <si>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</si>
  <si>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</si>
  <si>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</si>
  <si>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</si>
  <si>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</si>
  <si>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</si>
  <si>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</si>
  <si>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</si>
  <si>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</si>
  <si>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</si>
  <si>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</si>
  <si>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</si>
  <si>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</si>
  <si>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</si>
  <si>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</si>
  <si>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</si>
  <si>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</si>
  <si>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</si>
  <si>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</si>
  <si>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</si>
  <si>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</si>
  <si>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</si>
  <si>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</si>
  <si>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</si>
  <si>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</si>
  <si>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</si>
  <si>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</si>
  <si>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</si>
  <si>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</si>
  <si>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</si>
  <si>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</si>
  <si>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</si>
  <si>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</si>
  <si>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</si>
  <si>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</si>
  <si>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</si>
  <si>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</si>
  <si>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</si>
  <si>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</si>
  <si>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</si>
  <si>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</si>
  <si>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</si>
  <si>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</si>
  <si>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</si>
  <si>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</si>
  <si>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</si>
  <si>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</si>
  <si>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</si>
  <si>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</si>
  <si>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</si>
  <si>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</si>
  <si>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</si>
  <si>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</si>
  <si>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</si>
  <si>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</si>
  <si>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</si>
  <si>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</si>
  <si>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</si>
  <si>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</si>
  <si>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</si>
  <si>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</si>
  <si>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</si>
  <si>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</si>
  <si>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</si>
  <si>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</si>
  <si>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</si>
  <si>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</si>
  <si>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</si>
  <si>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</si>
  <si>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</si>
  <si>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</si>
  <si>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</si>
  <si>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</si>
  <si>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</si>
  <si>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</si>
  <si>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</si>
  <si>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</si>
  <si>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</si>
  <si>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</si>
  <si>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</si>
  <si>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</si>
  <si>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</si>
  <si>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</si>
  <si>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</si>
  <si>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</si>
  <si>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</si>
  <si>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</si>
  <si>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</si>
  <si>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</si>
  <si>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</si>
  <si>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</si>
  <si>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</si>
  <si>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</si>
  <si>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</si>
  <si>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</si>
  <si>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</si>
  <si>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</si>
  <si>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</si>
  <si>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</si>
  <si>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</si>
  <si>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</si>
  <si>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</si>
  <si>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</si>
  <si>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</si>
  <si>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</si>
  <si>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</si>
  <si>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</si>
  <si>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</si>
  <si>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</si>
  <si>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</si>
  <si>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</si>
  <si>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</si>
  <si>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</si>
  <si>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</si>
  <si>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</si>
  <si>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</si>
  <si>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</si>
  <si>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</si>
  <si>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</si>
  <si>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</si>
  <si>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</si>
  <si>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</si>
  <si>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</si>
  <si>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</si>
  <si>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</si>
  <si>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</si>
  <si>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</si>
  <si>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</si>
  <si>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</si>
  <si>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</si>
  <si>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</si>
  <si>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</si>
  <si>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</si>
  <si>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</si>
  <si>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</si>
  <si>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</si>
  <si>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</si>
  <si>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</si>
  <si>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</si>
  <si>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</si>
  <si>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</si>
  <si>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</si>
  <si>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</si>
  <si>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</si>
  <si>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</si>
  <si>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</si>
  <si>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</si>
  <si>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</si>
  <si>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</si>
  <si>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</si>
  <si>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</si>
  <si>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</si>
  <si>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</si>
  <si>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</si>
  <si>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</si>
  <si>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</si>
  <si>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</si>
  <si>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</si>
  <si>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</si>
  <si>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</si>
  <si>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</si>
  <si>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</si>
  <si>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</si>
  <si>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</si>
  <si>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</si>
  <si>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</si>
  <si>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</si>
  <si>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</si>
  <si>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</si>
  <si>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</si>
  <si>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</si>
  <si>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</si>
  <si>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</si>
  <si>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</si>
  <si>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</si>
  <si>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</si>
  <si>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</si>
  <si>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</si>
  <si>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</si>
  <si>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</si>
  <si>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</si>
  <si>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</si>
  <si>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</si>
  <si>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</si>
  <si>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</si>
  <si>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</si>
  <si>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</si>
  <si>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</si>
  <si>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</si>
  <si>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</si>
  <si>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</si>
  <si>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</si>
  <si>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</si>
  <si>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</si>
  <si>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</si>
  <si>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</si>
  <si>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</si>
  <si>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</si>
  <si>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</si>
  <si>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</si>
  <si>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</si>
  <si>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</si>
  <si>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</si>
  <si>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</si>
  <si>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</si>
  <si>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</si>
  <si>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</si>
  <si>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</si>
  <si>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</si>
  <si>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</si>
  <si>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</si>
  <si>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</si>
  <si>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</si>
  <si>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</si>
  <si>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</si>
  <si>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</si>
  <si>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</si>
  <si>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</si>
  <si>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</si>
  <si>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</si>
  <si>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</si>
  <si>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</si>
  <si>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</si>
  <si>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</si>
  <si>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</si>
  <si>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</si>
  <si>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</si>
  <si>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</si>
  <si>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</si>
  <si>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</si>
  <si>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</si>
  <si>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</si>
  <si>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</si>
  <si>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</si>
  <si>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</si>
  <si>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</si>
  <si>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</si>
  <si>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</si>
  <si>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</si>
  <si>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</si>
  <si>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</si>
  <si>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</si>
  <si>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</si>
  <si>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</si>
  <si>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</si>
  <si>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</si>
  <si>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</si>
  <si>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</si>
  <si>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</si>
  <si>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</si>
  <si>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</si>
  <si>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</si>
  <si>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</si>
  <si>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</si>
  <si>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</si>
  <si>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</si>
  <si>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</si>
  <si>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</si>
  <si>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</si>
  <si>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</si>
  <si>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</si>
  <si>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</si>
  <si>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</si>
  <si>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</si>
  <si>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</si>
  <si>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</si>
  <si>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</si>
  <si>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</si>
  <si>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</si>
  <si>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</si>
  <si>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</si>
  <si>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</si>
  <si>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</si>
  <si>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</si>
  <si>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</si>
  <si>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</si>
  <si>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</si>
  <si>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</si>
  <si>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</si>
  <si>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</si>
  <si>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</si>
  <si>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</si>
  <si>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</si>
  <si>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</si>
  <si>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</si>
  <si>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</si>
  <si>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</si>
  <si>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</si>
  <si>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</si>
  <si>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</si>
  <si>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</si>
  <si>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</si>
  <si>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</si>
  <si>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</si>
  <si>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</si>
  <si>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</si>
  <si>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</si>
  <si>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</si>
  <si>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</si>
  <si>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</si>
  <si>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</si>
  <si>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</si>
  <si>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</si>
  <si>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</si>
  <si>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</si>
  <si>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</si>
  <si>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</si>
  <si>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</si>
  <si>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</si>
  <si>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</si>
  <si>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</si>
  <si>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</si>
  <si>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</si>
  <si>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</si>
  <si>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</si>
  <si>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</si>
  <si>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</si>
  <si>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</si>
  <si>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</si>
  <si>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</si>
  <si>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</si>
  <si>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</si>
  <si>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</si>
  <si>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</si>
  <si>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</si>
  <si>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</si>
  <si>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</si>
  <si>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</si>
  <si>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</si>
  <si>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</si>
  <si>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</si>
  <si>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</si>
  <si>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</si>
  <si>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</si>
  <si>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</si>
  <si>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</si>
  <si>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</si>
  <si>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</si>
  <si>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</si>
  <si>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</si>
  <si>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</si>
  <si>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</si>
  <si>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</si>
  <si>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</si>
  <si>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</si>
  <si>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</si>
  <si>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 xml:space="preserve">PCM-20251001-00001717
</t>
  </si>
  <si>
    <t xml:space="preserve">2025-10-01 17:16:56
</t>
  </si>
  <si>
    <t xml:space="preserve">site access at Night  due to site Located inside Desert and we’ll send EM team at Morning to check this issue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</si>
  <si>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</si>
  <si>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</si>
  <si>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</si>
  <si>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</si>
  <si>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</si>
  <si>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no pcm</t>
  </si>
  <si>
    <t>EM team on the way need 40 Min</t>
  </si>
  <si>
    <t xml:space="preserve"> PCM-20251001-00001879 </t>
  </si>
  <si>
    <t>EM team on the way need 30 Min</t>
  </si>
  <si>
    <t xml:space="preserve"> PCM-20251001-00001849 </t>
  </si>
  <si>
    <t>EM team on the way need 120 Min</t>
  </si>
  <si>
    <t xml:space="preserve"> PCM-20251001-00001852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</si>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</sst>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32" fillId="0" borderId="0" xfId="0" applyFont="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5">
    <sortCondition ref="H1:H75"/>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7" totalsRowShown="0" headerRowDxfId="157" dataDxfId="156" headerRowBorderDxfId="154" tableBorderDxfId="155" totalsRowBorderDxfId="153">
  <autoFilter ref="A1:CJ36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 totalsRowShown="0" headerRowDxfId="48" dataDxfId="47" headerRowBorderDxfId="45" tableBorderDxfId="46" totalsRowBorderDxfId="44">
  <autoFilter ref="A1:L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9" totalsRowShown="0" headerRowDxfId="15" dataDxfId="14" headerRowBorderDxfId="12" tableBorderDxfId="13">
  <autoFilter ref="A1:L3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5"/>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268.83567152777687</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15.214687731480808</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6.366087960486766E-3</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45931.784097569442</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45931.784097569442</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45931.784097569442</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45931.784097569442</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45931.784097569442</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45931.784097569442</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45931.784097569442</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45931.784097569442</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45931.784097569442</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45931.784097569442</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45931.784097569442</v>
      </c>
      <c r="H15" s="66"/>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45931.784097569442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45931.784097569442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45931.784097569442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45931.784097569442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45931.784097569442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45931.784097569442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45931.784097569442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45931.784097569442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45931.784097569442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45931.784097569442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45931.784097569442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45931.784097569442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45931.784097569442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45931.784097569442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45931.784097569442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45931.784097569442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45931.784097569442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45931.784097569442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45931.784097569442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45931.784097569442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45931.784097569442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45931.784097569442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45931.784097569442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45931.784097569442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45931.784097569442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45931.784097569442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45931.784097569442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45931.784097569442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45931.784097569442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45931.784097569442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45931.784097569442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45931.784097569442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45931.784097569442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45931.784097569442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45931.784097569442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45931.784097569442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45931.784097569442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45931.784097569442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45931.784097569442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45931.784097569442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45931.784097569442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45931.784097569442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45931.784097569442</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45931.784097569442</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45931.784097569442</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45931.784097569442</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45931.784097569442</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45931.784097569442</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45931.784097569442</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45931.784097569442</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45931.784097569442</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45931.784097569442</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45931.784097569442</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45931.784097569442</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45931.784097569442</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45931.784097569442</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45931.784097569442</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45931.784097569442</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45931.784097569442</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45931.784097569442</v>
      </c>
      <c r="H75" s="68"/>
      <c r="I75" s="73" t="str">
        <f>IFERROR(VLOOKUP(D75,DB!A:F,6,0),"")</f>
        <v/>
      </c>
      <c r="J75" s="73" t="str">
        <f>IFERROR(VLOOKUP(D75,DB!A:G,7,0),"")</f>
        <v/>
      </c>
      <c r="K75" s="69"/>
      <c r="L75" s="70" t="str">
        <f>IFERROR(VLOOKUP(D75,DB!A:I,9,0),"")</f>
        <v/>
      </c>
    </row>
  </sheetData>
  <customSheetViews>
    <customSheetView guid="{F6042A99-DD27-4453-835D-0834D95730CC}" filter="1" showAutoFilter="1">
      <pageMargins left="0" right="0" top="0" bottom="0" header="0" footer="0"/>
      <autoFilter ref="B1:M1" xr:uid="{129C678A-19FD-42BA-9B04-3B7AB19FE79F}"/>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240.13231504629221</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125.0570141203716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106.78425949074153</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8.5585303240732173</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6" t="s">
        <v>39058</v>
      </c>
      <c r="B7" s="18" t="str">
        <f>IFERROR(VLOOKUP(D7,DB!A:K,11,0),"")</f>
        <v>R2</v>
      </c>
      <c r="C7" s="18">
        <v>1</v>
      </c>
      <c r="D7" s="18" t="s">
        <v>21370</v>
      </c>
      <c r="E7" s="131" t="s">
        <v>38964</v>
      </c>
      <c r="F7" s="145">
        <v>45931.703298611108</v>
      </c>
      <c r="G7" s="133">
        <f ca="1">IFERROR(NOW()-F7,"-")</f>
        <v>8.0798842594958842E-2</v>
      </c>
      <c r="H7" s="145" t="s">
        <v>39059</v>
      </c>
      <c r="I7" s="18" t="str">
        <f>IFERROR(VLOOKUP(D7,DB!A:F,6,0),"")</f>
        <v>SCECO</v>
      </c>
      <c r="J7" s="18" t="str">
        <f>IFERROR(VLOOKUP(D7,DB!A:G,7,0),"")</f>
        <v>In progress</v>
      </c>
      <c r="K7" s="147"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6" t="s">
        <v>39061</v>
      </c>
      <c r="B8" s="18" t="str">
        <f>IFERROR(VLOOKUP(D8,DB!A:K,11,0),"")</f>
        <v>R2</v>
      </c>
      <c r="C8" s="18">
        <v>1</v>
      </c>
      <c r="D8" s="18" t="s">
        <v>26433</v>
      </c>
      <c r="E8" s="131" t="s">
        <v>38964</v>
      </c>
      <c r="F8" s="132">
        <v>45931.734236111108</v>
      </c>
      <c r="G8" s="133">
        <f ca="1">IFERROR(NOW()-F8,"-")</f>
        <v>4.986134259524988E-2</v>
      </c>
      <c r="H8" s="145" t="s">
        <v>39062</v>
      </c>
      <c r="I8" s="18" t="str">
        <f>IFERROR(VLOOKUP(D8,DB!A:F,6,0),"")</f>
        <v>Power Cube</v>
      </c>
      <c r="J8" s="18" t="str">
        <f>IFERROR(VLOOKUP(D8,DB!A:G,7,0),"")</f>
        <v>Good+No BB Design</v>
      </c>
      <c r="K8" s="19" t="s">
        <v>39063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45931.784097453703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45931.784097453703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45931.784097453703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45931.784097453703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45931.784097453703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45931.784097453703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45931.784097453703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45931.784097453703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45931.784097453703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45931.784097453703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45931.784097453703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45931.784097453703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45931.784097453703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45931.784097453703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45931.784097453703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45931.784097453703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45931.784097453703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45931.784097453703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45931.784097453703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45931.784097453703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45931.784097453703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45931.784097453703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45931.784097453703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45931.784097453703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45931.784097453703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45931.784097453703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45931.784097453703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45931.784097453703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45931.784097453703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45931.784097453703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45931.784097453703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45931.784097453703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45931.784097453703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45931.784097453703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45931.784097453703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45931.784097453703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45931.784097453703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45931.784097453703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45931.784097453703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45931.784097453703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45931.784097453703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45931.784097453703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45931.784097453703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45931.784097453703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45931.784097453703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45931.784097453703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45931.784097453703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45931.784097453703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45931.784097453703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45931.784097453703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45931.784097453703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45931.784097453703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45931.784097453703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45931.784097453703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45931.784097453703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45931.784097453703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45931.784097453703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45931.784097453703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45931.784097453703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45931.784097453703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45931.784097453703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45931.784097453703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45931.784097453703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45931.784097453703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45931.784097453703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45931.784097453703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45931.784097453703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45931.784097453703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45931.784097453703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45931.784097453703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45931.784097453703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45931.784097453703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45931.784097453703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45931.784097453703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45931.784097453703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45931.784097453703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45931.784097453703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45931.784097453703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45931.784097453703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45931.784097453703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45931.784097453703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45931.784097453703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45931.784097453703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45931.784097453703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45931.784097453703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45931.784097453703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45931.784097453703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45931.784097453703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45931.784097453703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45931.784097453703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45931.784097453703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45931.784097453703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45931.784097453703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45931.784097453703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45931.784097453703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45931.784097453703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45931.784097453703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45931.784097453703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45931.784097453703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45931.784097453703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45931.784097453703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45931.784097453703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45931.784097453703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45931.784097453703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45931.784097453703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45931.784097453703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45931.784097453703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45931.784097453703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45931.784097453703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45931.784097453703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45931.784097453703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45931.784097453703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45931.784097453703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45931.784097453703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45931.784097453703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45931.784097453703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45931.784097453703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45931.784097453703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45931.784097453703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45931.784097453703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45931.784097453703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45931.784097453703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45931.784097453703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45931.784097453703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45931.784097453703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45931.784097453703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45931.784097453703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45931.784097453703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45931.784097453703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45931.784097453703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45931.784097453703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45931.784097453703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45931.784097453703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45931.784097453703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45931.784097453703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45931.784097453703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45931.784097453703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45931.784097453703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45931.784097453703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45931.784097453703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45931.784097453703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45931.784097453703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45931.784097453703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45931.784097453703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45931.784097453703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45931.784097453703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45931.784097453703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45931.784097453703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45931.784097453703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45931.784097453703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45931.784097453703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45931.784097453703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45931.784097453703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45931.784097453703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45931.784097453703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45931.784097453703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45931.784097453703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45931.784097453703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45931.784097453703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45931.784097453703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45931.784097453703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45931.784097453703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45931.784097453703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45931.784097453703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45931.784097453703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45931.784097453703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45931.784097453703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45931.784097453703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45931.784097453703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45931.784097453703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45931.784097453703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45931.784097453703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45931.784097453703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45931.784097453703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45931.784097453703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45931.784097453703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45931.784097453703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45931.784097453703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45931.784097453703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45931.784097453703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45931.784097453703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45931.784097453703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45931.784097453703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45931.784097453703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45931.784097453703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45931.784097453703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45931.784097453703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45931.784097453703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45931.784097453703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45931.784097453703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45931.784097453703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45931.784097453703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45931.784097453703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45931.784097453703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45931.784097453703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45931.784097453703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45931.784097453703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45931.784097453703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45931.784097453703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45931.784097453703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45931.784097453703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45931.784097453703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45931.784097453703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45931.784097453703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45931.784097453703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45931.784097453703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45931.784097453703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45931.784097453703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45931.784097453703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45931.784097453703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45931.784097453703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45931.784097453703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45931.784097453703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45931.784097453703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45931.784097453703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45931.784097453703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45931.784097453703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45931.784097453703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45931.784097453703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45931.784097453703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45931.784097453703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45931.784097453703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45931.784097453703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45931.784097453703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45931.784097453703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45931.784097453703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45931.784097453703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45931.784097453703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45931.784097453703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45931.784097453703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45931.784097453703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45931.784097453703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45931.784097453703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45931.784097453703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45931.784097453703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45931.784097453703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45931.784097453703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45931.784097453703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45931.784097453703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45931.784097453703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45931.784097453703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45931.784097453703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45931.784097453703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45931.784097453703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45931.784097453703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45931.784097453703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45931.784097453703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45931.784097453703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45931.784097453703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45931.784097453703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45931.784097453703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45931.784097453703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45931.784097453703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45931.784097453703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45931.784097453703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45931.784097453703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45931.784097453703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45931.784097453703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45931.784097453703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45931.784097453703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45931.784097453703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45931.784097453703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45931.784097453703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45931.784097453703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45931.784097453703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45931.784097453703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45931.784097453703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45931.784097453703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45931.784097453703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45931.784097453703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45931.784097453703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45931.784097453703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45931.784097453703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45931.784097453703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45931.784097453703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45931.784097453703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45931.784097453703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45931.784097453703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45931.784097453703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45931.784097453703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45931.784097453703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45931.784097453703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45931.784097453703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45931.784097453703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45931.784097453703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45931.784097453703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45931.784097453703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45931.784097453703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45931.784097453703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45931.784097453703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45931.784097453703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45931.784097453703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45931.784097453703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45931.784097453703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45931.784097453703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45931.784097453703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45931.784097453703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45931.784097453703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45931.784097453703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45931.784097453703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45931.784097453703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45931.784097453703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45931.784097453703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45931.784097453703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45931.784097453703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45931.784097453703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45931.784097453703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45931.784097453703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45931.784097453703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45931.784097453703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45931.784097453703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45931.784097453703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45931.784097453703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45931.784097453703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45931.784097453703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45931.784097453703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45931.784097453703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45931.784097453703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45931.784097453703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45931.784097453703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45931.784097453703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45931.784097453703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45931.784097453703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45931.784097453703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45931.784097453703</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45931.784097453703</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45931.784097453703</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45931.784097453703</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45931.784097453703</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45931.784097453703</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45931.784097453703</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45931.784097453703</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45931.784097453703</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45931.784097453703</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45931.784097453703</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45931.784097453703</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45931.784097453703</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45931.784097453703</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45931.784097453703</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45931.784097453703</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45931.784097453703</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45931.784097453703</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45931.784097453703</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45931.784097453703</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45931.784097453703</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45931.784097453703</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45931.784097453703</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45931.784097453703</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45931.784097453703</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45931.784097453703</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45931.784097453703</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45931.784097453703</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45931.784097453703</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45931.784097453703</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45931.784097453703</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45931.784097453703</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45931.784097453703</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row r="366" spans="1:88" ht="31.5" customHeight="1">
      <c r="A366" s="130"/>
      <c r="B366" s="18" t="str">
        <f>IFERROR(VLOOKUP(D366,DB!A:K,11,0),"")</f>
        <v/>
      </c>
      <c r="C366" s="18"/>
      <c r="D366" s="18"/>
      <c r="E366" s="131"/>
      <c r="F366" s="132"/>
      <c r="G366" s="133">
        <f ca="1">IFERROR(NOW()-F366,"-")</f>
        <v>45931.784097453703</v>
      </c>
      <c r="H366" s="132"/>
      <c r="I366" s="18" t="str">
        <f>IFERROR(VLOOKUP(D366,DB!A:F,6,0),"")</f>
        <v/>
      </c>
      <c r="J366" s="18" t="str">
        <f>IFERROR(VLOOKUP(D366,DB!A:G,7,0),"")</f>
        <v/>
      </c>
      <c r="K366" s="19"/>
      <c r="L366" s="18" t="str">
        <f>IFERROR(VLOOKUP(D366,DB!A:I,9,0),"")</f>
        <v/>
      </c>
      <c r="M366" s="18"/>
      <c r="N366" s="18"/>
      <c r="O366" s="18"/>
      <c r="P366" s="18"/>
      <c r="Q366" s="18"/>
      <c r="R366" s="18"/>
      <c r="S366" s="18"/>
      <c r="T366" s="18"/>
      <c r="U366" s="18"/>
      <c r="V366" s="18"/>
      <c r="W366" s="18"/>
      <c r="X366" s="18"/>
      <c r="Y366" s="18"/>
      <c r="Z366" s="18"/>
      <c r="AA366" s="18"/>
      <c r="AB366" s="18"/>
      <c r="AC366" s="18"/>
      <c r="AD366" s="18"/>
      <c r="AE366" s="18"/>
      <c r="AF366" s="18"/>
      <c r="AG366" s="18"/>
      <c r="AH366" s="18"/>
      <c r="AI366" s="18"/>
      <c r="AJ366" s="18"/>
      <c r="AK366" s="18"/>
      <c r="AL366" s="18"/>
      <c r="AM366" s="18"/>
      <c r="AN366" s="18"/>
      <c r="AO366" s="18"/>
      <c r="AP366" s="18"/>
      <c r="AQ366" s="18"/>
      <c r="AR366" s="18"/>
      <c r="AS366" s="18"/>
      <c r="AT366" s="18"/>
      <c r="AU366" s="18"/>
      <c r="AV366" s="18"/>
      <c r="AW366" s="18"/>
      <c r="AX366" s="18"/>
      <c r="AY366" s="18"/>
      <c r="AZ366" s="18"/>
      <c r="BA366" s="18"/>
      <c r="BB366" s="18"/>
      <c r="BC366" s="18"/>
      <c r="BD366" s="18"/>
      <c r="BE366" s="18"/>
      <c r="BF366" s="18"/>
      <c r="BG366" s="18"/>
      <c r="BH366" s="18"/>
      <c r="BI366" s="18"/>
      <c r="BJ366" s="18"/>
      <c r="BK366" s="18"/>
      <c r="BL366" s="18"/>
      <c r="BM366" s="18"/>
      <c r="BN366" s="18"/>
      <c r="BO366" s="18"/>
      <c r="BP366" s="18"/>
      <c r="BQ366" s="18"/>
      <c r="BR366" s="18"/>
      <c r="BS366" s="18"/>
      <c r="BT366" s="18"/>
      <c r="BU366" s="18"/>
      <c r="BV366" s="18"/>
      <c r="BW366" s="18"/>
      <c r="BX366" s="18"/>
      <c r="BY366" s="18"/>
      <c r="BZ366" s="18"/>
      <c r="CA366" s="18"/>
      <c r="CB366" s="18"/>
      <c r="CC366" s="18"/>
      <c r="CD366" s="18"/>
      <c r="CE366" s="18"/>
      <c r="CF366" s="18"/>
      <c r="CG366" s="18"/>
      <c r="CH366" s="18"/>
      <c r="CI366" s="18"/>
      <c r="CJ366" s="128"/>
    </row>
    <row r="367" spans="1:88" ht="31.5" customHeight="1">
      <c r="A367" s="130"/>
      <c r="B367" s="18" t="str">
        <f>IFERROR(VLOOKUP(D367,DB!A:K,11,0),"")</f>
        <v/>
      </c>
      <c r="C367" s="18"/>
      <c r="D367" s="18"/>
      <c r="E367" s="131"/>
      <c r="F367" s="132"/>
      <c r="G367" s="133">
        <f ca="1">IFERROR(NOW()-F367,"-")</f>
        <v>45931.784097453703</v>
      </c>
      <c r="H367" s="132"/>
      <c r="I367" s="18" t="str">
        <f>IFERROR(VLOOKUP(D367,DB!A:F,6,0),"")</f>
        <v/>
      </c>
      <c r="J367" s="18" t="str">
        <f>IFERROR(VLOOKUP(D367,DB!A:G,7,0),"")</f>
        <v/>
      </c>
      <c r="K367" s="19"/>
      <c r="L367" s="18" t="str">
        <f>IFERROR(VLOOKUP(D367,DB!A:I,9,0),"")</f>
        <v/>
      </c>
      <c r="M367" s="18"/>
      <c r="N367" s="18"/>
      <c r="O367" s="18"/>
      <c r="P367" s="18"/>
      <c r="Q367" s="18"/>
      <c r="R367" s="18"/>
      <c r="S367" s="18"/>
      <c r="T367" s="18"/>
      <c r="U367" s="18"/>
      <c r="V367" s="18"/>
      <c r="W367" s="18"/>
      <c r="X367" s="18"/>
      <c r="Y367" s="18"/>
      <c r="Z367" s="18"/>
      <c r="AA367" s="18"/>
      <c r="AB367" s="18"/>
      <c r="AC367" s="18"/>
      <c r="AD367" s="18"/>
      <c r="AE367" s="18"/>
      <c r="AF367" s="18"/>
      <c r="AG367" s="18"/>
      <c r="AH367" s="18"/>
      <c r="AI367" s="18"/>
      <c r="AJ367" s="18"/>
      <c r="AK367" s="18"/>
      <c r="AL367" s="18"/>
      <c r="AM367" s="18"/>
      <c r="AN367" s="18"/>
      <c r="AO367" s="18"/>
      <c r="AP367" s="18"/>
      <c r="AQ367" s="18"/>
      <c r="AR367" s="18"/>
      <c r="AS367" s="18"/>
      <c r="AT367" s="18"/>
      <c r="AU367" s="18"/>
      <c r="AV367" s="18"/>
      <c r="AW367" s="18"/>
      <c r="AX367" s="18"/>
      <c r="AY367" s="18"/>
      <c r="AZ367" s="18"/>
      <c r="BA367" s="18"/>
      <c r="BB367" s="18"/>
      <c r="BC367" s="18"/>
      <c r="BD367" s="18"/>
      <c r="BE367" s="18"/>
      <c r="BF367" s="18"/>
      <c r="BG367" s="18"/>
      <c r="BH367" s="18"/>
      <c r="BI367" s="18"/>
      <c r="BJ367" s="18"/>
      <c r="BK367" s="18"/>
      <c r="BL367" s="18"/>
      <c r="BM367" s="18"/>
      <c r="BN367" s="18"/>
      <c r="BO367" s="18"/>
      <c r="BP367" s="18"/>
      <c r="BQ367" s="18"/>
      <c r="BR367" s="18"/>
      <c r="BS367" s="18"/>
      <c r="BT367" s="18"/>
      <c r="BU367" s="18"/>
      <c r="BV367" s="18"/>
      <c r="BW367" s="18"/>
      <c r="BX367" s="18"/>
      <c r="BY367" s="18"/>
      <c r="BZ367" s="18"/>
      <c r="CA367" s="18"/>
      <c r="CB367" s="18"/>
      <c r="CC367" s="18"/>
      <c r="CD367" s="18"/>
      <c r="CE367" s="18"/>
      <c r="CF367" s="18"/>
      <c r="CG367" s="18"/>
      <c r="CH367" s="18"/>
      <c r="CI367" s="18"/>
      <c r="CJ367" s="128"/>
    </row>
  </sheetData>
  <dataValidations count="2">
    <dataValidation allowBlank="1" showInputMessage="1" showErrorMessage="1" sqref="E1" xr:uid="{4D935161-CDD3-4592-B877-3FB59C99E142}"/>
    <dataValidation type="list" allowBlank="1" showInputMessage="1" showErrorMessage="1" sqref="E3:E36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45931.784097453703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45931.784097453703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45931.784097453703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45931.784097453703</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45931.784097453703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45931.784097453703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45931.784097453703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45931.784097453703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45931.784097453703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45931.784097453703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45931.784097453703</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45931.784097453703</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45931.784097453703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45931.784097453703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45931.784097453703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45931.784097453703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45931.784097453703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45931.784097453703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45931.784097453703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45931.784097453703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45931.784097453703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45931.784097453703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45931.784097453703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45931.784097453703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45931.784097453703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45931.784097453703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45931.784097453703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45931.784097453703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45931.784097453703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45931.784097453703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45931.784097453703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45931.784097453703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45931.784097453703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45931.784097453703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45931.784097453703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45931.784097453703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45931.784097453703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45931.784097453703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45931.784097453703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45931.784097453703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45931.784097453703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45931.784097453703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45931.784097453703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45931.784097453703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45931.784097453703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45931.784097453703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45931.784097453703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45931.784097453703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45931.784097453703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45931.784097453703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45931.784097453703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45931.784097453703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45931.784097453703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45931.784097453703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45931.784097453703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45931.784097453703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45931.784097453703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45931.784097453703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45931.784097453703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45931.784097453703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45931.784097453703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45931.784097453703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45931.784097453703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45931.784097453703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45931.784097453703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45931.784097453703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45931.784097453703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45931.784097453703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45931.784097453703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45931.784097453703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45931.784097453703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45931.784097453703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45931.784097453703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45931.784097453703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45931.784097453703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45931.784097453703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45931.784097453703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45931.784097453703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45931.784097453703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45931.784097453703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45931.784097453703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45931.784097453703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45931.784097453703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45931.784097453703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45931.784097453703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45931.784097453703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45931.784097453703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45931.784097453703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45931.784097453703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45931.784097453703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45931.784097453703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45931.784097453703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45931.784097453703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45931.784097453703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45931.784097453703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45931.784097453703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45931.784097453703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45931.784097453703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45931.784097453703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45931.784097453703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45931.784097453703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45931.784097453703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45931.784097453703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45931.784097453703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45931.784097453703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45931.784097453703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45931.784097453703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45931.784097453703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45931.784097453703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45931.784097453703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45931.784097453703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45931.784097453703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45931.784097453703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45931.784097453703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45931.784097453703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45931.784097453703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45931.784097453703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45931.784097453703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45931.784097453703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45931.784097453703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45931.784097453703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45931.784097453703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45931.784097453703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45931.784097453703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45931.784097453703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45931.784097453703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45931.784097453703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45931.784097453703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45931.784097453703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45931.784097453703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45931.784097453703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45931.784097453703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45931.784097453703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45931.784097453703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45931.784097453703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45931.784097453703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45931.784097453703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45931.784097453703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45931.784097453703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45931.784097453703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45931.784097453703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45931.784097453703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45931.784097453703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45931.784097453703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45931.784097453703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45931.784097453703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45931.784097453703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45931.784097453703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45931.784097453703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45931.784097453703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45931.784097453703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45931.784097453703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45931.784097453703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45931.784097453703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45931.784097453703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45931.784097453703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45931.784097453703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45931.784097453703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45931.784097453703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45931.784097453703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45931.784097453703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45931.784097453703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45931.784097453703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45931.784097453703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45931.784097453703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45931.784097453703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45931.784097453703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45931.784097453703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45931.784097453703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45931.784097453703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45931.784097453703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45931.784097453703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45931.784097453703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45931.784097453703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45931.784097453703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45931.784097453703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45931.784097453703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45931.784097453703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45931.784097453703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45931.784097453703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45931.784097453703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45931.784097453703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45931.784097453703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45931.784097453703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45931.784097453703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45931.784097453703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45931.784097453703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45931.784097453703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45931.784097453703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45931.784097453703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45931.784097453703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45931.784097453703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45931.784097453703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45931.784097453703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45931.784097453703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45931.784097453703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45931.784097453703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45931.784097453703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45931.784097453703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45931.784097453703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45931.784097453703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45931.784097453703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45931.784097453703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45931.784097453703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45931.784097453703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45931.784097453703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45931.784097453703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45931.784097453703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45931.784097453703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45931.784097453703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45931.784097453703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45931.784097453703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45931.784097453703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45931.784097453703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45931.784097453703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45931.784097453703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45931.784097453703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45931.784097453703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45931.784097453703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45931.784097453703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45931.784097453703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45931.784097453703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45931.784097453703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45931.784097453703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45931.784097453703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45931.784097453703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45931.784097453703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45931.784097453703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45931.784097453703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45931.784097453703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45931.784097453703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45931.784097453703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45931.784097453703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45931.784097453703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45931.784097453703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45931.784097453703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45931.784097453703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45931.784097453703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45931.784097453703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45931.784097453703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45931.784097453703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45931.784097453703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45931.784097453703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45931.784097453703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45931.784097453703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45931.784097453703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45931.784097453703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45931.784097453703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45931.784097453703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45931.784097453703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45931.784097453703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45931.784097453703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45931.784097453703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45931.784097453703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45931.784097453703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45931.784097453703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45931.784097453703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45931.784097453703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45931.784097453703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45931.784097453703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45931.784097453703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45931.784097453703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45931.784097453703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45931.784097453703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45931.784097453703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45931.784097453703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45931.784097453703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45931.784097453703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45931.784097453703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45931.784097453703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45931.784097453703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45931.784097453703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45931.784097453703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45931.784097453703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45931.784097453703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45931.784097453703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45931.784097453703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45931.784097453703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45931.784097453703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45931.784097453703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45931.784097453703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45931.784097453703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45931.784097453703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45931.784097453703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45931.784097453703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45931.784097453703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45931.784097453703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45931.784097453703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45931.784097453703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45931.784097453703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45931.784097453703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45931.784097453703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45931.784097453703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45931.784097453703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45931.784097453703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45931.784097453703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45931.784097453703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45931.784097453703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45931.784097453703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45931.784097453703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45931.784097453703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45931.784097453703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45931.784097453703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45931.784097453703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45931.784097453703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45931.784097453703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45931.784097453703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45931.784097453703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45931.784097453703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45931.784097453703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45931.784097453703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45931.784097453703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45931.784097453703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45931.784097453703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45931.784097453703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45931.784097453703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45931.784097453703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45931.784097453703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45931.784097453703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45931.784097453703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45931.784097453703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45931.784097453703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45931.784097453703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45931.784097453703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45931.784097453703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45931.784097453703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45931.784097453703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45931.784097453703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45931.784097453703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45931.784097453703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45931.784097453703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45931.784097453703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45931.784097453703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45931.784097453703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45931.784097453703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45931.784097453703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45931.784097453703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45931.784097453703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45931.784097453703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45931.784097453703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45931.784097453703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45931.784097453703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45931.784097453703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45931.784097453703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45931.784097453703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45931.784097453703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45931.784097453703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45931.784097453703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45931.784097453703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45931.784097453703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45931.784097453703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45931.784097453703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45931.784097453703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45931.784097453703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45931.784097453703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45931.784097453703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45931.784097453703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45931.784097453703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45931.784097453703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45931.784097453703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45931.784097453703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45931.784097453703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45931.784097453703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45931.784097453703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45931.784097453703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45931.784097453703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45931.784097453703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45931.784097453703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45931.784097453703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45931.784097453703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45931.784097453703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45931.784097453703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45931.784097453703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45931.784097453703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45931.784097453703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45931.784097453703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45931.784097453703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45931.784097453703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45931.784097453703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45931.784097453703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45931.784097453703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45931.784097453703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45931.784097453703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45931.784097453703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45931.784097453703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45931.784097453703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45931.784097453703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45931.784097453703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45931.784097453703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45931.784097453703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45931.784097453703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45931.784097453703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45931.784097453703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45931.784097453703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45931.784097453703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45931.784097453703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45931.784097453703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45931.784097453703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45931.784097453703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45931.784097453703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45931.784097453703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45931.784097453703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45931.784097453703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45931.784097453703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45931.784097453703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45931.784097453703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45931.784097453703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45931.784097453703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45931.784097453703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45931.784097453703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45931.784097453703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45931.784097453703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45931.784097453703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45931.784097453703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45931.784097453703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45931.784097453703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45931.784097453703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45931.784097453703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45931.784097453703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45931.784097453703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45931.784097453703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45931.784097453703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45931.784097453703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45931.784097453703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45931.784097453703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45931.784097453703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45931.784097453703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45931.784097453703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45931.784097453703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45931.784097453703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45931.784097453703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45931.784097453703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45931.784097453703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45931.784097453703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45931.784097453703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45931.784097453703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45931.784097453703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45931.784097453703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45931.784097453703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45931.784097453703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45931.784097453703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45931.784097453703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45931.784097453703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45931.784097453703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45931.784097453703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45931.784097453703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45931.784097453703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45931.784097453703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45931.784097453703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45931.784097453703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45931.784097453703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45931.784097453703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45931.784097453703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45931.784097453703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45931.784097453703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45931.784097453703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45931.784097453703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45931.784097453703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45931.784097453703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45931.784097453703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45931.784097453703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45931.784097453703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45931.784097453703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45931.784097453703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45931.784097453703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45931.784097453703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45931.784097453703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45931.784097453703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45931.784097453703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45931.784097453703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45931.784097453703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45931.784097453703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45931.784097453703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45931.784097453703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45931.784097453703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45931.784097453703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45931.784097453703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45931.784097453703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45931.784097453703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45931.784097453703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45931.784097453703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45931.784097453703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45931.784097453703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45931.784097453703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45931.784097453703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45931.784097453703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45931.784097453703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45931.784097453703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45931.784097453703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45931.784097453703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45931.784097453703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45931.784097453703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45931.784097453703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45931.784097453703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45931.784097453703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45931.784097453703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45931.784097453703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45931.784097453703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45931.784097453703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45931.784097453703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45931.784097453703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45931.784097453703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45931.784097453703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45931.784097453703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45931.784097453703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45931.784097453703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45931.784097453703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45931.784097453703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45931.784097453703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45931.784097453703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45931.784097453703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45931.784097453703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45931.784097453703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45931.784097453703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45931.784097453703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45931.784097453703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45931.784097453703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45931.784097453703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45931.784097453703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45931.784097453703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45931.784097453703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45931.784097453703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45931.784097453703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45931.784097453703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45931.784097453703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45931.784097453703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45931.784097453703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45931.784097453703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45931.784097453703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45931.784097453703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45931.784097453703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45931.784097453703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45931.784097453703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45931.784097453703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45931.784097453703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45931.784097453703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45931.784097453703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45931.784097453703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45931.784097453703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45931.784097453703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45931.784097453703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45931.784097453703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45931.784097453703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45931.784097453703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45931.784097453703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45931.784097453703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45931.784097453703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45931.784097453703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45931.784097453703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45931.784097453703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45931.784097453703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45931.784097453703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45931.784097453703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45931.784097569442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45931.784097569442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45931.784097569442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45931.784097569442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45931.784097569442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45931.784097569442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45931.784097569442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45931.784097569442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45931.784097569442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45931.784097569442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45931.784097569442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45931.784097569442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45931.784097569442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45931.784097569442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45931.784097569442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45931.784097569442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45931.784097569442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45931.784097569442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45931.784097569442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45931.784097569442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45931.784097569442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45931.784097569442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45931.784097569442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45931.784097569442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45931.784097569442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45931.784097569442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45931.784097569442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45931.784097569442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45931.784097569442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45931.784097569442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45931.784097569442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45931.784097569442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45931.784097569442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45931.784097569442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45931.784097569442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45931.784097569442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45931.784097569442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45931.784097569442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45931.784097569442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45931.784097569442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45931.784097569442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45931.784097569442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45931.784097569442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45931.784097569442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45931.784097569442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45931.784097569442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45931.784097569442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45931.784097569442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45931.784097569442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45931.784097569442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45931.784097569442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45931.784097569442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45931.784097569442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45931.784097569442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45931.784097569442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45931.784097569442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45931.784097569442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45931.784097569442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45931.784097569442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45931.784097569442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45931.784097569442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45931.784097569442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45931.784097569442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45931.784097569442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45931.784097569442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45931.784097569442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45931.784097569442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45931.784097569442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45931.784097569442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45931.784097569442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45931.784097569442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45931.784097569442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45931.784097569442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45931.784097569442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45931.784097569442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45931.784097569442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45931.784097569442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45931.784097569442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45931.784097569442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45931.784097569442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45931.784097569442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45931.784097569442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45931.784097569442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45931.784097569442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45931.784097569442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45931.784097569442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45931.784097569442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45931.784097569442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45931.784097569442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45931.784097569442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45931.784097569442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45931.784097569442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45931.784097569442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45931.784097569442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45931.784097569442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45931.784097569442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45931.784097569442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45931.784097569442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45931.784097569442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45931.784097569442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45931.784097569442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45931.784097569442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45931.784097569442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45931.784097569442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45931.784097569442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45931.784097569442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45931.784097569442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45931.784097569442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45931.784097569442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45931.784097569442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45931.784097569442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45931.784097569442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45931.784097569442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45931.784097569442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45931.784097569442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45931.784097569442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45931.784097569442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45931.784097569442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45931.784097569442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45931.784097569442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45931.784097569442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45931.784097569442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45931.784097569442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45931.784097569442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45931.784097569442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45931.784097569442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45931.784097569442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45931.784097569442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45931.784097569442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45931.784097569442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45931.784097569442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45931.784097569442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45931.784097569442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45931.784097569442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45931.784097569442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45931.784097569442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45931.784097569442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45931.784097569442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45931.784097569442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45931.784097569442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45931.784097569442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45931.784097569442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45931.784097569442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45931.784097569442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45931.784097569442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45931.784097569442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45931.784097569442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45931.784097569442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45931.784097569442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45931.784097569442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45931.784097569442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45931.784097569442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45931.784097569442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45931.784097569442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45931.784097569442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45931.784097569442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45931.784097569442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45931.784097569442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45931.784097569442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45931.784097569442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45931.784097569442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45931.784097569442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45931.784097569442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45931.784097569442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45931.784097569442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45931.784097569442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45931.784097569442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45931.784097569442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45931.784097569442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45931.784097569442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45931.784097569442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45931.784097569442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45931.784097569442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45931.784097569442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45931.784097569442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45931.784097569442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45931.784097569442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45931.784097569442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45931.784097569442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45931.784097569442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45931.784097569442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45931.784097569442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45931.784097569442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45931.784097569442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45931.784097569442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45931.784097569442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45931.784097569442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45931.784097569442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45931.784097569442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45931.784097569442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45931.784097569442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45931.784097569442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45931.784097569442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45931.784097569442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45931.784097569442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45931.784097569442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45931.784097569442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45931.784097569442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45931.784097569442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45931.784097569442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45931.784097569442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45931.784097569442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45931.784097569442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45931.784097569442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45931.784097569442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45931.784097569442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45931.784097569442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45931.784097569442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45931.784097569442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45931.784097569442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45931.784097569442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45931.784097569442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45931.784097569442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45931.784097569442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45931.784097569442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45931.784097569442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45931.784097569442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45931.784097569442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45931.784097569442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45931.784097569442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45931.784097569442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45931.784097569442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45931.784097569442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45931.784097569442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45931.784097569442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45931.784097569442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45931.784097569442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45931.784097569442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45931.784097569442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45931.784097569442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45931.784097569442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45931.784097569442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45931.784097569442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45931.784097569442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45931.784097569442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45931.784097569442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45931.784097569442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45931.784097569442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45931.784097569442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45931.784097569442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45931.784097569442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45931.784097569442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45931.784097569442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45931.784097569442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45931.784097569442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45931.784097569442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45931.784097569442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45931.784097569442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45931.784097569442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45931.784097569442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45931.784097569442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45931.784097569442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45931.784097569442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45931.784097569442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45931.784097569442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45931.784097569442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45931.784097569442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45931.784097569442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45931.784097569442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45931.784097569442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45931.784097569442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45931.784097569442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45931.784097569442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45931.784097569442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45931.784097569442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45931.784097569442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45931.784097569442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45931.784097569442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45931.784097569442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45931.784097569442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45931.784097569442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45931.784097569442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45931.784097569442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45931.784097569442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45931.784097569442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45931.784097569442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45931.784097569442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45931.784097569442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45931.784097569442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45931.784097569442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45931.784097569442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45931.784097569442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45931.784097569442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45931.784097569442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45931.784097569442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45931.784097569442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45931.784097569442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45931.784097569442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45931.784097569442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45931.784097569442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45931.784097569442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45931.784097569442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45931.784097569442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45931.784097569442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45931.784097569442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45931.784097569442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45931.784097569442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45931.784097569442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45931.784097569442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45931.784097569442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45931.784097569442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45931.784097569442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45931.784097569442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45931.784097569442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45931.784097569442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45931.784097569442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45931.784097569442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45931.784097569442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45931.784097569442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45931.784097569442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45931.784097569442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45931.784097569442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45931.784097569442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45931.784097569442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45931.784097569442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45931.784097569442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45931.784097569442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45931.784097569442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45931.784097569442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45931.784097569442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45931.784097569442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45931.784097569442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45931.784097569442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45931.784097569442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45931.784097569442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45931.784097569442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45931.784097569442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45931.784097569442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45931.784097569442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45931.784097569442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45931.784097569442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45931.784097569442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45931.784097569442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45931.784097569442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45931.784097569442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45931.784097569442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45931.784097569442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45931.784097569442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45931.784097569442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45931.784097569442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45931.784097569442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45931.784097569442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45931.784097569442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45931.784097569442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45931.784097569442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45931.784097569442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45931.784097569442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45931.784097569442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45931.784097569442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45931.784097569442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45931.784097569442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45931.784097569442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45931.784097569442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45931.784097569442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45931.784097569442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45931.784097569442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45931.784097569442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45931.784097569442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45931.784097569442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45931.784097569442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45931.784097569442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45931.784097569442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45931.784097569442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45931.784097569442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45931.784097569442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45931.784097569442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45931.784097569442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45931.784097569442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45931.784097569442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45931.784097569442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45931.784097569442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45931.784097569442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45931.784097569442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45931.784097569442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45931.784097569442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45931.784097569442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45931.784097569442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45931.784097569442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45931.784097569442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45931.784097569442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45931.784097569442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45931.784097569442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45931.784097569442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45931.784097569442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45931.784097569442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45931.784097569442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45931.784097569442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45931.784097569442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45931.784097569442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45931.784097569442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45931.784097569442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45931.784097569442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45931.784097569442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45931.784097569442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45931.784097569442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45931.784097569442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45931.784097569442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45931.784097569442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45931.784097569442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45931.784097569442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45931.784097569442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45931.784097569442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45931.784097569442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45931.784097569442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45931.784097569442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45931.784097569442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45931.784097569442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45931.784097569442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45931.784097569442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45931.784097569442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45931.784097569442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45931.784097569442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45931.784097569442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45931.784097569442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45931.784097569442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45931.784097569442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45931.784097569442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45931.784097569442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45931.784097569442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45931.784097569442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45931.784097569442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45931.784097569442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45931.784097569442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45931.784097569442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45931.784097569442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45931.784097569442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45931.784097569442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45931.784097569442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45931.784097569442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45931.784097569442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45931.784097569442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45931.784097569442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45931.784097569442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45931.784097569442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45931.784097569442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45931.784097569442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45931.784097569442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45931.784097569442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45931.784097569442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45931.784097569442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45931.784097569442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45931.784097569442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45931.784097569442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45931.784097569442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45931.784097569442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45931.784097569442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45931.784097569442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45931.784097569442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45931.784097569442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45931.784097569442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45931.784097569442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45931.784097569442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45931.784097569442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45931.784097569442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45931.784097569442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45931.784097569442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45931.784097569442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45931.784097569442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45931.784097569442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45931.784097569442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45931.784097569442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45931.784097569442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45931.784097569442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45931.784097569442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45931.784097569442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45931.784097569442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45931.784097569442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45931.784097569442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45931.784097569442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45931.784097569442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45931.784097569442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45931.784097569442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45931.784097569442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45931.784097569442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45931.784097569442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45931.784097569442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45931.784097569442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45931.784097569442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45931.784097569442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45931.784097569442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45931.784097569442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45931.784097569442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45931.784097569442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45931.784097569442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45931.784097569442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45931.784097569442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45931.784097569442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45931.784097569442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45931.784097569442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45931.784097569442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45931.784097569442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45931.784097569442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45931.784097569442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45931.784097569442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45931.784097569442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45931.784097569442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45931.784097569442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45931.784097569442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45931.784097569442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45931.784097569442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45931.784097569442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45931.784097569442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45931.784097569442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45931.784097569442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45931.784097569442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45931.784097569442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45931.784097569442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45931.784097569442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45931.784097569442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45931.784097569442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45931.784097569442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45931.784097569442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45931.784097569442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45931.784097569442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45931.784097569442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45931.784097569442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45931.784097569442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45931.784097569442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45931.784097569442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45931.784097569442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45931.784097569442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45931.784097569442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45931.784097569442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45931.784097569442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45931.784097569442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45931.784097569442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45931.784097569442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45931.784097569442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45931.784097569442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45931.784097569442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45931.784097569442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45931.784097569442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45931.784097569442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45931.784097569442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45931.784097569442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45931.784097569442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45931.784097569442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45931.784097569442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45931.784097569442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45931.784097569442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45931.784097569442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45931.784097569442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45931.784097569442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45931.784097569442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45931.784097569442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45931.784097569442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45931.784097569442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45931.784097569442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45931.784097569442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45931.784097569442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45931.784097569442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45931.784097569442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45931.784097569442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45931.784097569442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45931.784097569442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45931.784097569442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45931.784097569442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45931.784097569442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45931.784097569442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45931.784097569442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45931.784097569442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45931.784097569442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45931.784097569442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45931.784097569442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45931.784097569442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45931.784097569442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45931.784097569442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45931.784097569442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45931.784097569442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45931.784097569442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45931.784097569442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45931.784097569442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45931.784097569442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45931.784097569442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45931.784097569442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45931.784097569442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45931.784097569442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45931.784097569442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45931.784097569442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45931.784097569442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45931.784097569442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45931.784097569442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45931.784097569442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45931.784097569442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45931.784097569442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45931.784097569442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45931.784097569442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45931.784097569442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45931.784097569442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45931.784097569442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45931.784097569442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45931.784097569442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45931.784097569442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45931.784097569442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45931.784097569442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45931.784097569442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45931.784097569442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45931.784097569442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45931.784097569442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45931.784097569442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45931.784097569442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45931.784097569442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45931.784097569442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45931.784097569442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45931.784097569442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45931.784097569442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45931.784097569442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45931.784097569442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45931.784097569442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45931.784097569442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45931.784097569442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45931.784097569442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45931.784097569442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45931.784097569442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45931.784097569442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45931.784097569442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45931.784097569442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45931.784097569442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45931.784097569442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45931.784097569442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45931.784097569442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45931.784097569442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45931.784097569442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45931.784097569442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45931.784097569442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45931.784097569442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45931.784097569442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45931.784097569442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45931.784097569442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45931.784097569442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45931.784097569442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45931.784097569442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45931.784097569442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45931.784097569442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45931.784097569442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45931.784097569442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45931.784097569442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45931.784097569442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45931.784097569442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45931.784097569442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45931.784097569442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45931.784097569442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45931.784097569442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45931.784097569442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45931.784097569442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45931.784097569442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45931.784097569442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45931.784097569442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45931.784097569442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45931.784097569442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45931.784097569442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45931.784097569442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45931.784097569442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45931.784097569442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45931.784097569442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45931.784097569442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45931.784097569442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45931.784097569442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45931.784097569442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45931.784097569442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45931.784097569442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45931.784097569442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45931.784097569442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45931.784097569442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45931.784097569442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45931.784097569442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45931.784097569442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45931.784097569442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45931.784097569442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45931.784097569442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45931.784097569442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45931.784097569442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45931.784097569442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45931.784097569442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45931.784097569442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45931.784097569442</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45931.784097569442</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45931.784097569442</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45931.784097569442</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
  <sheetViews>
    <sheetView tabSelected="1"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228.30337986110681</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0.89381967592635192</v>
      </c>
      <c r="H3" s="113">
        <v>45930.847372685188</v>
      </c>
      <c r="I3" s="110" t="str">
        <f>IFERROR(VLOOKUP(D3,DB!A:F,6,0),"")</f>
        <v>SCECO</v>
      </c>
      <c r="J3" s="110" t="str">
        <f>IFERROR(VLOOKUP(D3,DB!A:G,7,0),"")</f>
        <v>In progress</v>
      </c>
      <c r="K3" s="115" t="s">
        <v>39068</v>
      </c>
      <c r="L3" s="107" t="str">
        <f>IFERROR(VLOOKUP(D3,DB!A:I,9,0),"")</f>
        <v>Latis</v>
      </c>
    </row>
    <row r="4" spans="1:16" ht="15" customHeight="1">
      <c r="A4" s="110" t="s">
        <v>39069</v>
      </c>
      <c r="B4" s="110" t="str">
        <f>IFERROR(VLOOKUP(D4,DB!A:K,11,0),"")</f>
        <v>R4</v>
      </c>
      <c r="C4" s="111">
        <v>3</v>
      </c>
      <c r="D4" s="107" t="s">
        <v>24137</v>
      </c>
      <c r="E4" s="112" t="s">
        <v>38964</v>
      </c>
      <c r="F4" s="113"/>
      <c r="G4" s="114">
        <f ca="1">IFERROR(NOW()-F4,"")</f>
        <v>45931.784097453703</v>
      </c>
      <c r="H4" s="113">
        <v>45931.746076388888</v>
      </c>
      <c r="I4" s="110" t="str">
        <f>IFERROR(VLOOKUP(D4,DB!A:F,6,0),"")</f>
        <v>SCECO</v>
      </c>
      <c r="J4" s="110" t="str">
        <f>IFERROR(VLOOKUP(D4,DB!A:G,7,0),"")</f>
        <v>In progress</v>
      </c>
      <c r="K4" s="115" t="s">
        <v>39070</v>
      </c>
      <c r="L4" s="107" t="str">
        <f>IFERROR(VLOOKUP(D4,DB!A:I,9,0),"")</f>
        <v>Latis</v>
      </c>
    </row>
    <row r="5" spans="1:16" ht="15" customHeight="1">
      <c r="A5" s="110" t="s">
        <v>39071</v>
      </c>
      <c r="B5" s="110" t="str">
        <f>IFERROR(VLOOKUP(D5,DB!A:K,11,0),"")</f>
        <v>R4</v>
      </c>
      <c r="C5" s="111">
        <v>1</v>
      </c>
      <c r="D5" s="107" t="s">
        <v>22122</v>
      </c>
      <c r="E5" s="112" t="s">
        <v>38964</v>
      </c>
      <c r="F5" s="113">
        <v>45931.775173611109</v>
      </c>
      <c r="G5" s="114">
        <f ca="1">IFERROR(NOW()-F5,"")</f>
        <v>8.9238425935036503E-3</v>
      </c>
      <c r="H5" s="113">
        <v>45931.737858796296</v>
      </c>
      <c r="I5" s="110" t="str">
        <f>IFERROR(VLOOKUP(D5,DB!A:F,6,0),"")</f>
        <v>SCECO</v>
      </c>
      <c r="J5" s="110" t="str">
        <f>IFERROR(VLOOKUP(D5,DB!A:G,7,0),"")</f>
        <v>Dead+Vandalized</v>
      </c>
      <c r="K5" s="115" t="s">
        <v>39072</v>
      </c>
      <c r="L5" s="107" t="str">
        <f>IFERROR(VLOOKUP(D5,DB!A:I,9,0),"")</f>
        <v>Latis</v>
      </c>
    </row>
    <row r="6" spans="1:16" ht="15" customHeight="1">
      <c r="A6" s="110" t="s">
        <v>39073</v>
      </c>
      <c r="B6" s="110" t="str">
        <f>IFERROR(VLOOKUP(D6,DB!A:K,11,0),"")</f>
        <v>R4</v>
      </c>
      <c r="C6" s="111">
        <v>1</v>
      </c>
      <c r="D6" s="107" t="s">
        <v>36450</v>
      </c>
      <c r="E6" s="112" t="s">
        <v>38964</v>
      </c>
      <c r="F6" s="113">
        <v>45931.763715277775</v>
      </c>
      <c r="G6" s="114">
        <f ca="1">IFERROR(NOW()-F6,"")</f>
        <v>2.0382175927807111E-2</v>
      </c>
      <c r="H6" s="113">
        <v>45931.758009259262</v>
      </c>
      <c r="I6" s="110" t="str">
        <f>IFERROR(VLOOKUP(D6,DB!A:F,6,0),"")</f>
        <v>Generator-SG</v>
      </c>
      <c r="J6" s="110" t="str">
        <f>IFERROR(VLOOKUP(D6,DB!A:G,7,0),"")</f>
        <v>No BB Shifted</v>
      </c>
      <c r="K6" s="115" t="s">
        <v>39074</v>
      </c>
      <c r="L6" s="107" t="str">
        <f>IFERROR(VLOOKUP(D6,DB!A:I,9,0),"")</f>
        <v>Latis</v>
      </c>
    </row>
    <row r="7" spans="1:16" ht="15" customHeight="1">
      <c r="A7" s="110" t="s">
        <v>39075</v>
      </c>
      <c r="B7" s="110" t="str">
        <f>IFERROR(VLOOKUP(D7,DB!A:K,11,0),"")</f>
        <v>R4</v>
      </c>
      <c r="C7" s="111">
        <v>1</v>
      </c>
      <c r="D7" s="107" t="s">
        <v>36364</v>
      </c>
      <c r="E7" s="112" t="s">
        <v>38964</v>
      </c>
      <c r="F7" s="113">
        <v>45931.765810185185</v>
      </c>
      <c r="G7" s="114">
        <f ca="1">IFERROR(NOW()-F7,"")</f>
        <v>1.8287268518179189E-2</v>
      </c>
      <c r="H7" s="113">
        <v>45931.760034722225</v>
      </c>
      <c r="I7" s="110" t="str">
        <f>IFERROR(VLOOKUP(D7,DB!A:F,6,0),"")</f>
        <v>SCECO</v>
      </c>
      <c r="J7" s="110" t="str">
        <f>IFERROR(VLOOKUP(D7,DB!A:G,7,0),"")</f>
        <v>In progress</v>
      </c>
      <c r="K7" s="115" t="s">
        <v>39074</v>
      </c>
      <c r="L7" s="107" t="str">
        <f>IFERROR(VLOOKUP(D7,DB!A:I,9,0),"")</f>
        <v>Latis</v>
      </c>
    </row>
    <row r="8" spans="1:16" ht="15" customHeight="1">
      <c r="A8" s="110"/>
      <c r="B8" s="110" t="str">
        <f>IFERROR(VLOOKUP(D8,DB!A:K,11,0),"")</f>
        <v/>
      </c>
      <c r="C8" s="111"/>
      <c r="D8" s="107"/>
      <c r="E8" s="112"/>
      <c r="F8" s="113"/>
      <c r="G8" s="114">
        <f ca="1">IFERROR(NOW()-F8,"")</f>
        <v>45931.784097453703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45931.784097453703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45931.784097453703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45931.784097453703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45931.784097453703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45931.784097453703</v>
      </c>
      <c r="H13" s="113"/>
      <c r="I13" s="110" t="str">
        <f>IFERROR(VLOOKUP(D13,DB!A:F,6,0),"")</f>
        <v/>
      </c>
      <c r="J13" s="110" t="str">
        <f>IFERROR(VLOOKUP(D13,DB!A:G,7,0),"")</f>
        <v/>
      </c>
      <c r="K13" s="115"/>
      <c r="L13" s="107" t="str">
        <f>IFERROR(VLOOKUP(D13,DB!A:I,9,0),"")</f>
        <v/>
      </c>
    </row>
    <row r="14" spans="1:16" ht="15" customHeight="1">
      <c r="A14" s="110"/>
      <c r="B14" s="110" t="str">
        <f>IFERROR(VLOOKUP(D15,DB!A:K,11,0),"")</f>
        <v/>
      </c>
      <c r="C14" s="111"/>
      <c r="D14" s="144"/>
      <c r="E14" s="112"/>
      <c r="F14" s="113"/>
      <c r="G14" s="114">
        <f ca="1">IFERROR(NOW()-F14,"")</f>
        <v>45931.784097453703</v>
      </c>
      <c r="H14" s="113"/>
      <c r="I14" s="110" t="str">
        <f>IFERROR(VLOOKUP(D15,DB!A:F,6,0),"")</f>
        <v/>
      </c>
      <c r="J14" s="110" t="str">
        <f>IFERROR(VLOOKUP(D15,DB!A:G,7,0),"")</f>
        <v/>
      </c>
      <c r="K14" s="115"/>
      <c r="L14" s="107" t="str">
        <f>IFERROR(VLOOKUP(D15,DB!A:I,9,0),"")</f>
        <v/>
      </c>
    </row>
    <row r="15" spans="1:16" ht="15" customHeight="1">
      <c r="A15" s="110"/>
      <c r="B15" s="110" t="str">
        <f>IFERROR(VLOOKUP(#REF!,DB!A:K,11,0),"")</f>
        <v/>
      </c>
      <c r="C15" s="111"/>
      <c r="D15" s="107"/>
      <c r="E15" s="112"/>
      <c r="F15" s="113"/>
      <c r="G15" s="114">
        <f ca="1">IFERROR(NOW()-F15,"")</f>
        <v>45931.784097453703</v>
      </c>
      <c r="H15" s="113"/>
      <c r="I15" s="110" t="str">
        <f>IFERROR(VLOOKUP(#REF!,DB!A:F,6,0),"")</f>
        <v/>
      </c>
      <c r="J15" s="110" t="str">
        <f>IFERROR(VLOOKUP(#REF!,DB!A:G,7,0),"")</f>
        <v/>
      </c>
      <c r="K15" s="115"/>
      <c r="L15" s="107" t="str">
        <f>IFERROR(VLOOKUP(#REF!,DB!A:I,9,0),"")</f>
        <v/>
      </c>
    </row>
    <row r="16" spans="1:16" ht="15" customHeight="1">
      <c r="A16" s="110"/>
      <c r="B16" s="110" t="str">
        <f>IFERROR(VLOOKUP(D16,DB!A:K,11,0),"")</f>
        <v/>
      </c>
      <c r="C16" s="111"/>
      <c r="D16" s="107"/>
      <c r="E16" s="112"/>
      <c r="F16" s="113"/>
      <c r="G16" s="114">
        <f ca="1">IFERROR(NOW()-F16,"")</f>
        <v>45931.784097453703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45931.784097453703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45931.784097453703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45931.784097453703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45931.784097453703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45931.784097453703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45931.784097453703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45931.784097453703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45931.784097453703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45931.784097453703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45931.784097453703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45931.784097453703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45931.784097453703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45931.784097453703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45931.784097453703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45931.784097453703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45931.784097453703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45931.784097453703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45931.784097453703</v>
      </c>
      <c r="H34" s="113"/>
      <c r="I34" s="110" t="str">
        <f>IFERROR(VLOOKUP(D34,DB!A:F,6,0),"")</f>
        <v/>
      </c>
      <c r="J34" s="110" t="str">
        <f>IFERROR(VLOOKUP(D34,DB!A:G,7,0),"")</f>
        <v/>
      </c>
      <c r="K34" s="115"/>
      <c r="L34" s="107" t="str">
        <f>IFERROR(VLOOKUP(D34,DB!A:I,9,0),"")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39076</v>
      </c>
      <c r="B2" s="37" t="str">
        <f>IFERROR(VLOOKUP(D2,DB!A:K,11,0),"")</f>
        <v>R5</v>
      </c>
      <c r="C2" s="37">
        <v>3</v>
      </c>
      <c r="D2" s="37" t="s">
        <v>36000</v>
      </c>
      <c r="E2" s="37" t="s">
        <v>38964</v>
      </c>
      <c r="F2" s="38">
        <v>45891.832060185188</v>
      </c>
      <c r="G2" s="39">
        <f t="shared" ref="G2" ca="1" si="0">IFERROR(NOW()-F2,"-")</f>
        <v>39.952037268514687</v>
      </c>
      <c r="H2" s="38">
        <v>45891.790393518517</v>
      </c>
      <c r="I2" s="37" t="str">
        <f>IFERROR(VLOOKUP(D2,DB!A:F,6,0),"")</f>
        <v>Generator-SG</v>
      </c>
      <c r="J2" s="37" t="str">
        <f>IFERROR(VLOOKUP(D2,DB!A:G,7,0),"")</f>
        <v>Vandalized</v>
      </c>
      <c r="K2" s="37" t="s">
        <v>39077</v>
      </c>
      <c r="L2" s="37" t="str">
        <f>IFERROR(VLOOKUP(D2,DB!A:I,9,0),"")</f>
        <v>Latis</v>
      </c>
      <c r="M2" s="139"/>
    </row>
    <row r="3" spans="1:13" ht="30.75">
      <c r="A3" s="37" t="s">
        <v>39078</v>
      </c>
      <c r="B3" s="37" t="str">
        <f>IFERROR(VLOOKUP(D3,DB!A:K,11,0),"")</f>
        <v>R5</v>
      </c>
      <c r="C3" s="37">
        <v>1</v>
      </c>
      <c r="D3" s="37" t="s">
        <v>31295</v>
      </c>
      <c r="E3" s="37" t="s">
        <v>38967</v>
      </c>
      <c r="F3" s="38">
        <v>45926.188877314817</v>
      </c>
      <c r="G3" s="39">
        <f ca="1">IFERROR(NOW()-F3,"-")</f>
        <v>5.5952201388863614</v>
      </c>
      <c r="H3" s="38">
        <v>45926.158159722225</v>
      </c>
      <c r="I3" s="37" t="str">
        <f>IFERROR(VLOOKUP(D3,DB!A:F,6,0),"")</f>
        <v>SCECO</v>
      </c>
      <c r="J3" s="37" t="str">
        <f>IFERROR(VLOOKUP(D3,DB!A:G,7,0),"")</f>
        <v>Good</v>
      </c>
      <c r="K3" s="37" t="s">
        <v>39079</v>
      </c>
      <c r="L3" s="37" t="str">
        <f>IFERROR(VLOOKUP(D3,DB!A:I,9,0),"")</f>
        <v>Latis</v>
      </c>
      <c r="M3" s="139"/>
    </row>
    <row r="4" spans="1:13" ht="15">
      <c r="A4" s="37"/>
      <c r="B4" s="37" t="str">
        <f>IFERROR(VLOOKUP(D4,DB!A:K,11,0),"")</f>
        <v/>
      </c>
      <c r="C4" s="37"/>
      <c r="D4" s="140"/>
      <c r="E4" s="37"/>
      <c r="F4" s="38"/>
      <c r="G4" s="39">
        <f ca="1">IFERROR(NOW()-F4,"-")</f>
        <v>45931.784097453703</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45931.784097453703</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45931.784097453703</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45931.784097453703</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45931.784097453703</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45931.784097453703</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45931.784097453703</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45931.784097453703</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45931.784097453703</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45931.784097453703</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45931.784097453703</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45931.784097453703</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45931.784097453703</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45931.784097453703</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45931.784097453703</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45931.784097453703</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45931.784097453703</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45931.784097453703</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45931.784097453703</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45931.784097453703</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45931.784097453703</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45931.784097453703</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45931.784097453703</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45931.784097453703</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45931.784097453703</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45931.784097453703</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45931.784097453703</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45931.784097453703</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45931.784097453703</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45931.784097453703</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45931.784097453703</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45931.784097453703</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45931.784097453703</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45931.784097453703</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45931.784097453703</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45931.784097453703</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45931.784097453703</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45931.784097453703</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45931.784097453703</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45931.784097453703</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45931.784097453703</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45931.784097453703</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45931.784097453703</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45931.784097453703</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45931.784097453703</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45931.784097453703</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45931.784097453703</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45931.784097453703</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45931.784097453703</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45931.784097453703</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45931.784097453703</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45931.784097453703</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45931.784097453703</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45931.784097453703</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45931.784097453703</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45931.784097453703</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45931.784097453703</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45931.784097453703</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45931.784097453703</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45931.784097453703</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45931.784097453703</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45931.784097453703</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45931.784097453703</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45931.784097453703</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45931.784097453703</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45931.784097453703</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45931.784097453703</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45931.784097453703</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45931.784097453703</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45931.784097453703</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45931.784097453703</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45931.784097453703</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45931.784097453703</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45931.784097453703</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45931.784097453703</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45931.784097453703</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45931.784097453703</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45931.784097453703</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45931.784097453703</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45931.784097453703</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45931.784097453703</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45931.784097453703</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45931.784097453703</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45931.784097453703</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45931.784097453703</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45931.784097453703</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45931.784097453703</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45931.784097453703</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45931.784097453703</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45931.784097453703</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45931.784097453703</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45931.784097453703</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45931.784097453703</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45931.784097453703</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45931.784097453703</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45931.784097453703</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45931.784097453703</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45931.784097453703</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45931.784097453703</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45931.784097453703</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45931.784097453703</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45931.784097453703</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45931.784097453703</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45931.784097453703</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45931.784097453703</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45931.784097453703</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45931.784097453703</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45931.784097453703</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45931.784097453703</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45931.784097453703</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45931.784097453703</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45931.784097453703</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45931.784097453703</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45931.784097453703</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45931.784097453703</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45931.784097453703</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45931.784097453703</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45931.784097453703</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45931.784097453703</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45931.784097453703</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45931.784097453703</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45931.784097453703</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45931.784097453703</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45931.784097453703</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45931.784097453703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45931.784097453703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45931.784097453703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45931.784097453703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45931.784097453703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45931.784097453703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45931.784097453703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45931.784097453703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45931.784097453703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45931.784097453703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45931.784097453703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45931.784097453703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45931.784097453703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45931.784097453703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45931.784097453703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45931.784097453703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45931.784097453703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45931.784097453703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45931.784097453703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45931.784097453703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45931.784097453703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45931.784097453703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45931.784097453703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45931.784097453703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45931.784097453703</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45931.784097453703</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45931.784097453703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45931.784097453703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45931.784097453703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45931.784097453703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45931.784097453703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45931.784097453703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45931.784097453703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45931.784097453703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45931.784097453703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45931.784097453703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45931.784097453703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45931.784097453703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45931.784097453703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45931.784097453703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45931.784097453703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45931.784097453703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45931.784097453703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45931.784097453703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45931.784097453703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45931.784097453703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45931.784097453703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45931.784097453703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45931.784097453703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45931.784097453703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45931.784097453703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45931.784097453703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45931.784097453703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45931.784097453703</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45931.784097453703</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45931.784097453703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45931.784097453703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45931.784097453703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45931.784097453703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45931.784097453703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45931.784097453703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45931.784097453703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45931.784097453703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45931.784097453703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45931.784097453703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45931.784097453703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45931.784097453703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45931.784097453703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45931.784097453703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45931.784097453703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45931.784097453703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45931.784097453703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45931.784097453703</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45931.784097453703</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45931.784097453703</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45931.784097453703</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45931.784097453703</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45931.784097453703</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45931.784097453703</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45931.784097453703</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45931.784097453703</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45931.784097453703</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45931.784097453703</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45931.784097453703</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45931.784097453703</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45931.784097453703</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45931.784097453703</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45931.784097453703</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45931.784097453703</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45931.784097453703</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45931.784097453703</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45931.784097453703</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45931.784097453703</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45931.784097453703</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45931.784097453703</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45931.784097453703</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45931.784097453703</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45931.784097453703</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45931.784097453703</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45931.784097453703</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45931.784097453703</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45931.784097453703</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45931.784097453703</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45931.784097453703</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45931.784097453703</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45931.784097453703</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45931.784097453703</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45931.784097453703</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45931.784097453703</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9"/>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39080</v>
      </c>
      <c r="B2" s="75" t="s">
        <v>5398</v>
      </c>
      <c r="C2" s="75">
        <v>1</v>
      </c>
      <c r="D2" s="75" t="s">
        <v>32861</v>
      </c>
      <c r="E2" s="100" t="s">
        <v>39081</v>
      </c>
      <c r="F2" s="88">
        <v>45929.14371527778</v>
      </c>
      <c r="G2" s="89">
        <f ca="1">IFERROR(NOW()-F2,"-")</f>
        <v>2.6403821759231505</v>
      </c>
      <c r="H2" s="102">
        <v>45929.455266203702</v>
      </c>
      <c r="I2" s="75" t="str">
        <f>IFERROR(VLOOKUP(D2,DB!A:F,6,0),"")</f>
        <v>SCECO</v>
      </c>
      <c r="J2" s="119" t="str">
        <f>IFERROR(VLOOKUP(D2,DB!A:G,7,0),"")</f>
        <v>In progress</v>
      </c>
      <c r="K2" s="101" t="s">
        <v>39082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39083</v>
      </c>
      <c r="B3" s="75" t="s">
        <v>5398</v>
      </c>
      <c r="C3" s="75">
        <v>1</v>
      </c>
      <c r="D3" s="75" t="s">
        <v>34463</v>
      </c>
      <c r="E3" s="100" t="s">
        <v>39081</v>
      </c>
      <c r="F3" s="88">
        <v>45926.772847222222</v>
      </c>
      <c r="G3" s="89">
        <f ca="1">IFERROR(NOW()-F3,"-")</f>
        <v>5.011250231480517</v>
      </c>
      <c r="H3" s="102">
        <v>45927.449074074073</v>
      </c>
      <c r="I3" s="75" t="str">
        <f>IFERROR(VLOOKUP(D3,DB!A:F,6,0),"")</f>
        <v>SCECO</v>
      </c>
      <c r="J3" s="119" t="str">
        <f>IFERROR(VLOOKUP(D3,DB!A:G,7,0),"")</f>
        <v>Weak</v>
      </c>
      <c r="K3" s="101" t="s">
        <v>39082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39084</v>
      </c>
      <c r="B4" s="75" t="s">
        <v>5398</v>
      </c>
      <c r="C4" s="75">
        <v>1</v>
      </c>
      <c r="D4" s="75" t="s">
        <v>33408</v>
      </c>
      <c r="E4" s="100" t="s">
        <v>39081</v>
      </c>
      <c r="F4" s="88">
        <v>45927.117546296293</v>
      </c>
      <c r="G4" s="89">
        <f ca="1">IFERROR(NOW()-F4,"-")</f>
        <v>4.6665511574101401</v>
      </c>
      <c r="H4" s="102">
        <v>45926.848171296297</v>
      </c>
      <c r="I4" s="75" t="str">
        <f>IFERROR(VLOOKUP(D4,DB!A:F,6,0),"")</f>
        <v>SCECO</v>
      </c>
      <c r="J4" s="119" t="str">
        <f>IFERROR(VLOOKUP(D4,DB!A:G,7,0),"")</f>
        <v>Dead</v>
      </c>
      <c r="K4" s="101" t="s">
        <v>39082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c r="B5" s="140" t="str">
        <f>IFERROR(VLOOKUP(D5,DB!A:K,11,0),"")</f>
        <v/>
      </c>
      <c r="C5" s="140"/>
      <c r="D5" s="140"/>
      <c r="E5" s="140"/>
      <c r="F5" s="141"/>
      <c r="G5" s="142">
        <f ca="1">IFERROR(NOW()-F5,"-")</f>
        <v>45931.784097453703</v>
      </c>
      <c r="H5" s="141"/>
      <c r="I5" s="140" t="str">
        <f>IFERROR(VLOOKUP(D5,DB!A:F,6,0),"")</f>
        <v/>
      </c>
      <c r="J5" s="140" t="str">
        <f>IFERROR(VLOOKUP(D5,DB!A:G,7,0),"")</f>
        <v/>
      </c>
      <c r="K5" s="140"/>
      <c r="L5" s="140" t="str">
        <f>IFERROR(VLOOKUP(D5,DB!A:I,9,0),"")</f>
        <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45931.784097453703</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45931.784097453703</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45931.784097453703</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45931.784097453703</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21"/>
      <c r="B10" s="120" t="str">
        <f>IFERROR(VLOOKUP(D10,DB!A:K,11,0),"")</f>
        <v/>
      </c>
      <c r="C10" s="122"/>
      <c r="D10" s="100"/>
      <c r="E10" s="100"/>
      <c r="F10" s="124"/>
      <c r="G10" s="89">
        <f ca="1">IFERROR(NOW()-F10,"-")</f>
        <v>45931.784097453703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00"/>
      <c r="E11" s="100"/>
      <c r="F11" s="124"/>
      <c r="G11" s="89">
        <f ca="1">IFERROR(NOW()-F11,"-")</f>
        <v>45931.784097453703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00"/>
      <c r="E12" s="100"/>
      <c r="F12" s="124"/>
      <c r="G12" s="89">
        <f ca="1">IFERROR(NOW()-F12,"-")</f>
        <v>45931.784097453703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00"/>
      <c r="E13" s="100"/>
      <c r="F13" s="124"/>
      <c r="G13" s="89">
        <f ca="1">IFERROR(NOW()-F13,"-")</f>
        <v>45931.784097453703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00"/>
      <c r="E14" s="100"/>
      <c r="F14" s="124"/>
      <c r="G14" s="89">
        <f ca="1">IFERROR(NOW()-F14,"-")</f>
        <v>45931.784097453703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00"/>
      <c r="E15" s="100"/>
      <c r="F15" s="124"/>
      <c r="G15" s="89">
        <f ca="1">IFERROR(NOW()-F15,"-")</f>
        <v>45931.784097453703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00"/>
      <c r="E16" s="100"/>
      <c r="F16" s="124"/>
      <c r="G16" s="89">
        <f ca="1">IFERROR(NOW()-F16,"-")</f>
        <v>45931.784097453703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00"/>
      <c r="E17" s="100"/>
      <c r="F17" s="124"/>
      <c r="G17" s="89">
        <f ca="1">IFERROR(NOW()-F17,"-")</f>
        <v>45931.784097453703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45931.784097453703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45931.784097453703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45931.784097453703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45931.784097453703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45931.784097453703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45931.784097453703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45931.784097453703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45931.784097453703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45931.784097453703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45931.784097453703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45931.784097453703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45931.784097453703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45931.784097453703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45931.784097453703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45931.784097453703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45931.784097453703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45931.784097453703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45931.784097453703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45931.784097453703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45931.784097453703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45931.784097453703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45931.784097453703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45931.784097453703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45931.784097453703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45931.784097453703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45931.784097453703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45931.784097453703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45931.784097453703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45931.784097453703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45931.784097453703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45931.784097453703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45931.784097453703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45931.784097453703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45931.784097453703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45931.784097453703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45931.784097453703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45931.784097453703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45931.784097453703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45931.784097453703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45931.784097453703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45931.784097453703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45931.784097453703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45931.784097453703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45931.784097453703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45931.784097453703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45931.784097453703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45931.784097453703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45931.784097453703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45931.784097453703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45931.784097453703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45931.784097453703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45931.784097453703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45931.784097453703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45931.784097453703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45931.784097453703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45931.784097453703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45931.784097453703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45931.784097453703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45931.784097453703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45931.784097453703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45931.784097453703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45931.784097453703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45931.784097453703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45931.784097453703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45931.784097453703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45931.784097453703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45931.784097453703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45931.784097453703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45931.784097453703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45931.784097453703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45931.784097453703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45931.784097453703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45931.784097453703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45931.784097453703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45931.784097453703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45931.784097453703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45931.784097453703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45931.784097453703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45931.784097453703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45931.784097453703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45931.784097453703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45931.784097453703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45931.784097453703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45931.784097453703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45931.784097453703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45931.784097453703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45931.784097453703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45931.784097453703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45931.784097453703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45931.784097453703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45931.784097453703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45931.784097453703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45931.784097453703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45931.784097453703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45931.784097453703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45931.784097453703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45931.784097453703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45931.784097453703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45931.784097453703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45931.784097453703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45931.784097453703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45931.784097453703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45931.784097453703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45931.784097453703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45931.784097453703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45931.784097453703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45931.784097453703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45931.784097453703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45931.784097453703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45931.784097453703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45931.784097453703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45931.784097453703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45931.784097453703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45931.784097453703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45931.784097453703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45931.784097453703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45931.784097453703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45931.784097453703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45931.784097453703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45931.784097453703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45931.784097453703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45931.784097453703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45931.784097453703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45931.784097453703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45931.784097453703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45931.784097453703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45931.784097453703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45931.784097453703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45931.784097453703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45931.784097453703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45931.784097453703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45931.784097453703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45931.784097453703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45931.784097453703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45931.784097453703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45931.784097453703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45931.784097453703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45931.784097453703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45931.784097453703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45931.784097453703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45931.784097453703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45931.784097453703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45931.784097453703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45931.784097453703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45931.784097453703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45931.784097453703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45931.784097453703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45931.784097453703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45931.784097453703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45931.784097453703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45931.784097453703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45931.784097453703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45931.784097453703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45931.784097453703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45931.784097453703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45931.784097453703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45931.784097453703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45931.784097453703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45931.784097453703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45931.784097453703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45931.784097453703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45931.784097453703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45931.784097453703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45931.784097453703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45931.784097453703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45931.784097453703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45931.784097453703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45931.784097453703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45931.784097453703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45931.784097453703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45931.784097453703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45931.784097453703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45931.784097453703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45931.784097453703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45931.784097453703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45931.784097453703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45931.784097453703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45931.784097453703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45931.784097453703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45931.784097453703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45931.784097453703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45931.784097453703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45931.784097453703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45931.784097453703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45931.784097453703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45931.784097453703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45931.784097453703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45931.784097453703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45931.784097453703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45931.784097453703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45931.784097453703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45931.784097453703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45931.784097453703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45931.784097453703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45931.784097453703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45931.784097453703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45931.784097453703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45931.784097453703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45931.784097453703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45931.784097453703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45931.784097453703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45931.784097453703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45931.784097453703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45931.784097453703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45931.784097453703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45931.784097453703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45931.784097453703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45931.784097453703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45931.784097453703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45931.784097453703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45931.784097453703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45931.784097453703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45931.784097453703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45931.784097453703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45931.784097453703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45931.784097453703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45931.784097453703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45931.784097453703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45931.784097453703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45931.784097453703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45931.784097453703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45931.784097453703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45931.784097453703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45931.784097453703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45931.784097453703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45931.784097453703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45931.784097453703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45931.784097453703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45931.784097453703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45931.784097453703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45931.784097453703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45931.784097453703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45931.784097453703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45931.784097453703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45931.784097453703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45931.784097453703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45931.784097453703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45931.784097453703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45931.784097453703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45931.784097453703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45931.784097453703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45931.784097453703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45931.784097453703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45931.784097453703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45931.784097453703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45931.784097453703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45931.784097453703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45931.784097453703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45931.784097453703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45931.784097453703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45931.784097453703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45931.784097453703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45931.784097453703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45931.784097453703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45931.784097453703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45931.784097453703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45931.784097453703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45931.784097453703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45931.784097453703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45931.784097453703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45931.784097453703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45931.784097453703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45931.784097453703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45931.784097453703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45931.784097453703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45931.784097453703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45931.784097453703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45931.784097453703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45931.784097453703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45931.784097453703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45931.784097453703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45931.784097453703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45931.784097453703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45931.784097453703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45931.784097453703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45931.784097453703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45931.784097453703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45931.784097453703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45931.784097453703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45931.784097453703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45931.784097453703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45931.784097453703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45931.784097453703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45931.784097453703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45931.784097453703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45931.784097453703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45931.784097453703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45931.784097453703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45931.784097453703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45931.784097453703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45931.784097453703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45931.784097453703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45931.784097453703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45931.784097453703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45931.784097453703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45931.784097453703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45931.784097453703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45931.784097453703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45931.784097453703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45931.784097453703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45931.784097453703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45931.784097453703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45931.784097453703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45931.784097453703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45931.784097453703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45931.784097453703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45931.784097453703</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45931.784097453703</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45931.784097453703</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45931.784097453703</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45931.784097453703</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45931.784097453703</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45931.784097453703</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45931.784097453703</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45931.784097453703</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45931.784097453703</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45931.784097453703</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45931.784097453703</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45931.784097453703</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45931.784097453703</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45931.784097453703</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45931.784097453703</v>
      </c>
      <c r="H339" s="124"/>
      <c r="I339" s="120" t="str">
        <f>IFERROR(VLOOKUP(D339,DB!A:F,6,0),"")</f>
        <v/>
      </c>
      <c r="J339" s="119" t="str">
        <f>IFERROR(VLOOKUP(D339,DB!A:G,7,0),"")</f>
        <v/>
      </c>
      <c r="K339" s="125"/>
      <c r="L339" s="126" t="str">
        <f>IFERROR(VLOOKUP(D339,DB!A:I,9,0),"")</f>
        <v/>
      </c>
    </row>
  </sheetData>
  <dataValidations count="2">
    <dataValidation allowBlank="1" showInputMessage="1" showErrorMessage="1" sqref="E1" xr:uid="{380493DB-286A-4683-AF55-C78F04945A49}"/>
    <dataValidation type="list" allowBlank="1" showInputMessage="1" showErrorMessage="1" sqref="D10:D18 E5:E33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2025-10-01T15:49:07Z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