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240" documentId="13_ncr:1_{F6CB121F-512D-4AA6-A0C1-0FB36C537598}" xr6:coauthVersionLast="47" xr6:coauthVersionMax="47" xr10:uidLastSave="{3C4CD6E0-C4E3-4CBD-86E3-F5F1539C6DBF}"/>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J18" i="1"/>
  <c r="G9" i="1"/>
  <c r="G3" i="5"/>
  <c r="G2" i="5"/>
  <c r="G2" i="4"/>
  <c r="G4" i="5"/>
  <c r="G5" i="5"/>
  <c r="G6"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J2" i="1"/>
  <c r="L2" i="1"/>
  <c r="G6" i="6"/>
  <c r="G7" i="6"/>
  <c r="G8" i="6"/>
  <c r="G9" i="6"/>
  <c r="G10" i="6"/>
  <c r="G11" i="6"/>
  <c r="G12" i="6"/>
  <c r="G13" i="6"/>
  <c r="G14" i="6"/>
  <c r="G15"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I2" i="6"/>
  <c r="I5" i="6"/>
  <c r="L2" i="6"/>
  <c r="L5" i="6"/>
  <c r="L4" i="6"/>
  <c r="J5" i="6"/>
  <c r="J2" i="6"/>
  <c r="J4" i="6"/>
  <c r="I4" i="6"/>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L4" i="5"/>
  <c r="L5" i="5"/>
  <c r="L6" i="5"/>
  <c r="L8" i="5"/>
  <c r="L9" i="5"/>
  <c r="L10" i="5"/>
  <c r="L11" i="5"/>
  <c r="L12" i="5"/>
  <c r="L13" i="5"/>
  <c r="L14" i="5"/>
  <c r="L15" i="5"/>
  <c r="L16" i="5"/>
  <c r="L17" i="5"/>
  <c r="L18" i="5"/>
  <c r="L19" i="5"/>
  <c r="L20" i="5"/>
  <c r="L21" i="5"/>
  <c r="L22" i="5"/>
  <c r="L23" i="5"/>
  <c r="L24" i="5"/>
  <c r="L25" i="5"/>
  <c r="L26" i="5"/>
  <c r="L27" i="5"/>
  <c r="J4" i="5"/>
  <c r="J5" i="5"/>
  <c r="J6" i="5"/>
  <c r="J8" i="5"/>
  <c r="J9" i="5"/>
  <c r="J10" i="5"/>
  <c r="J11" i="5"/>
  <c r="J12" i="5"/>
  <c r="J13" i="5"/>
  <c r="J14" i="5"/>
  <c r="J15" i="5"/>
  <c r="J16" i="5"/>
  <c r="J17" i="5"/>
  <c r="J18" i="5"/>
  <c r="J19" i="5"/>
  <c r="J20" i="5"/>
  <c r="J21" i="5"/>
  <c r="J22" i="5"/>
  <c r="J23" i="5"/>
  <c r="J24" i="5"/>
  <c r="J25" i="5"/>
  <c r="J26" i="5"/>
  <c r="J27" i="5"/>
  <c r="I4" i="5"/>
  <c r="I5" i="5"/>
  <c r="I6" i="5"/>
  <c r="I8" i="5"/>
  <c r="I9" i="5"/>
  <c r="I10" i="5"/>
  <c r="I11" i="5"/>
  <c r="I12" i="5"/>
  <c r="I13" i="5"/>
  <c r="I14" i="5"/>
  <c r="I15" i="5"/>
  <c r="I16" i="5"/>
  <c r="I17" i="5"/>
  <c r="I18" i="5"/>
  <c r="I19" i="5"/>
  <c r="I20" i="5"/>
  <c r="I21" i="5"/>
  <c r="I22" i="5"/>
  <c r="I23" i="5"/>
  <c r="I24" i="5"/>
  <c r="I25" i="5"/>
  <c r="I26" i="5"/>
  <c r="I27" i="5"/>
  <c r="B4" i="5"/>
  <c r="B5" i="5"/>
  <c r="B6" i="5"/>
  <c r="B8" i="5"/>
  <c r="B9" i="5"/>
  <c r="B10" i="5"/>
  <c r="B11" i="5"/>
  <c r="B12" i="5"/>
  <c r="B13" i="5"/>
  <c r="B14" i="5"/>
  <c r="B15" i="5"/>
  <c r="B16" i="5"/>
  <c r="B17" i="5"/>
  <c r="B18" i="5"/>
  <c r="B19" i="5"/>
  <c r="B20" i="5"/>
  <c r="B21" i="5"/>
  <c r="B22" i="5"/>
  <c r="B23" i="5"/>
  <c r="B24" i="5"/>
  <c r="B25" i="5"/>
  <c r="B26" i="5"/>
  <c r="B27"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<sst xmlns="http://schemas.openxmlformats.org/spreadsheetml/2006/main" count="178617" uniqueCount="39093">
  <si>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</si>
  <si>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</si>
  <si>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</si>
  <si>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</si>
  <si>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</si>
  <si>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</si>
  <si>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</si>
  <si>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</si>
  <si>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</si>
  <si>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</si>
  <si>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</si>
  <si>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</si>
  <si>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</si>
  <si>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</si>
  <si>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</si>
  <si>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</si>
  <si>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</si>
  <si>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</si>
  <si>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</si>
  <si>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</si>
  <si>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</si>
  <si>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</si>
  <si>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</si>
  <si>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</si>
  <si>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</si>
  <si>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</si>
  <si>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</si>
  <si>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</si>
  <si>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</si>
  <si>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</si>
  <si>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</si>
  <si>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</si>
  <si>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</si>
  <si>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</si>
  <si>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</si>
  <si>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</si>
  <si>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</si>
  <si>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</si>
  <si>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</si>
  <si>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</si>
  <si>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</si>
  <si>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</si>
  <si>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</si>
  <si>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</si>
  <si>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</si>
  <si>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</si>
  <si>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</si>
  <si>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</si>
  <si>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</si>
  <si>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</si>
  <si>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</si>
  <si>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</si>
  <si>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</si>
  <si>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</si>
  <si>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</si>
  <si>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</si>
  <si>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</si>
  <si>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</si>
  <si>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</si>
  <si>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</si>
  <si>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</si>
  <si>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</si>
  <si>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</si>
  <si>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</si>
  <si>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</si>
  <si>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</si>
  <si>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</si>
  <si>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</si>
  <si>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</si>
  <si>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</si>
  <si>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</si>
  <si>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</si>
  <si>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</si>
  <si>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</si>
  <si>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</si>
  <si>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</si>
  <si>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</si>
  <si>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</si>
  <si>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</si>
  <si>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</si>
  <si>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</si>
  <si>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</si>
  <si>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</si>
  <si>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</si>
  <si>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</si>
  <si>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</si>
  <si>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</si>
  <si>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</si>
  <si>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</si>
  <si>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</si>
  <si>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</si>
  <si>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</si>
  <si>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</si>
  <si>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</si>
  <si>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</si>
  <si>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</si>
  <si>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</si>
  <si>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</si>
  <si>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</si>
  <si>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</si>
  <si>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</si>
  <si>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</si>
  <si>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</si>
  <si>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</si>
  <si>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</si>
  <si>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</si>
  <si>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</si>
  <si>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</si>
  <si>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</si>
  <si>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</si>
  <si>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</si>
  <si>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</si>
  <si>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</si>
  <si>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</si>
  <si>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</si>
  <si>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</si>
  <si>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</si>
  <si>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</si>
  <si>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</si>
  <si>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</si>
  <si>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</si>
  <si>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</si>
  <si>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</si>
  <si>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</si>
  <si>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</si>
  <si>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</si>
  <si>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</si>
  <si>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</si>
  <si>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</si>
  <si>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</si>
  <si>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</si>
  <si>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</si>
  <si>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</si>
  <si>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</si>
  <si>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</si>
  <si>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</si>
  <si>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</si>
  <si>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</si>
  <si>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</si>
  <si>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</si>
  <si>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</si>
  <si>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</si>
  <si>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</si>
  <si>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</si>
  <si>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</si>
  <si>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</si>
  <si>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</si>
  <si>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</si>
  <si>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</si>
  <si>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</si>
  <si>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</si>
  <si>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</si>
  <si>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</si>
  <si>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</si>
  <si>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</si>
  <si>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</si>
  <si>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</si>
  <si>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</si>
  <si>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</si>
  <si>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</si>
  <si>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</si>
  <si>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</si>
  <si>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</si>
  <si>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</si>
  <si>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</si>
  <si>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</si>
  <si>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</si>
  <si>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</si>
  <si>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</si>
  <si>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</si>
  <si>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</si>
  <si>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</si>
  <si>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</si>
  <si>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</si>
  <si>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</si>
  <si>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</si>
  <si>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</si>
  <si>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</si>
  <si>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</si>
  <si>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</si>
  <si>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</si>
  <si>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</si>
  <si>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</si>
  <si>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</si>
  <si>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</si>
  <si>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</si>
  <si>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</si>
  <si>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</si>
  <si>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</si>
  <si>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</si>
  <si>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</si>
  <si>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</si>
  <si>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</si>
  <si>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</si>
  <si>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</si>
  <si>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</si>
  <si>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</si>
  <si>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</si>
  <si>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</si>
  <si>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</si>
  <si>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</si>
  <si>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</si>
  <si>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</si>
  <si>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</si>
  <si>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</si>
  <si>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</si>
  <si>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</si>
  <si>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</si>
  <si>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</si>
  <si>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</si>
  <si>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</si>
  <si>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</si>
  <si>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</si>
  <si>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</si>
  <si>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</si>
  <si>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</si>
  <si>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</si>
  <si>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</si>
  <si>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</si>
  <si>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</si>
  <si>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</si>
  <si>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</si>
  <si>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</si>
  <si>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</si>
  <si>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</si>
  <si>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</si>
  <si>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</si>
  <si>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</si>
  <si>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</si>
  <si>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</si>
  <si>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</si>
  <si>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</si>
  <si>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</si>
  <si>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</si>
  <si>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</si>
  <si>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</si>
  <si>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</si>
  <si>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</si>
  <si>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</si>
  <si>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</si>
  <si>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</si>
  <si>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</si>
  <si>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</si>
  <si>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</si>
  <si>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</si>
  <si>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</si>
  <si>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</si>
  <si>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</si>
  <si>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</si>
  <si>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</si>
  <si>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</si>
  <si>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</si>
  <si>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</si>
  <si>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</si>
  <si>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</si>
  <si>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</si>
  <si>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</si>
  <si>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</si>
  <si>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</si>
  <si>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</si>
  <si>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</si>
  <si>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</si>
  <si>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</si>
  <si>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</si>
  <si>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</si>
  <si>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</si>
  <si>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</si>
  <si>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</si>
  <si>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</si>
  <si>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</si>
  <si>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</si>
  <si>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</si>
  <si>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</si>
  <si>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</si>
  <si>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</si>
  <si>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</si>
  <si>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</si>
  <si>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</si>
  <si>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</si>
  <si>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</si>
  <si>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</si>
  <si>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</si>
  <si>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</si>
  <si>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</si>
  <si>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</si>
  <si>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</si>
  <si>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</si>
  <si>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</si>
  <si>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</si>
  <si>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</si>
  <si>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</si>
  <si>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</si>
  <si>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</si>
  <si>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</si>
  <si>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</si>
  <si>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</si>
  <si>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</si>
  <si>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</si>
  <si>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</si>
  <si>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</si>
  <si>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</si>
  <si>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</si>
  <si>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</si>
  <si>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</si>
  <si>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</si>
  <si>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</si>
  <si>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</si>
  <si>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</si>
  <si>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</si>
  <si>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</si>
  <si>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</si>
  <si>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</si>
  <si>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</si>
  <si>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</si>
  <si>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</si>
  <si>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</si>
  <si>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</si>
  <si>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</si>
  <si>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</si>
  <si>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</si>
  <si>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</si>
  <si>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</si>
  <si>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</si>
  <si>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</si>
  <si>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</si>
  <si>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</si>
  <si>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</si>
  <si>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</si>
  <si>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</si>
  <si>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</si>
  <si>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</si>
  <si>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</si>
  <si>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</si>
  <si>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</si>
  <si>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</si>
  <si>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</si>
  <si>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</si>
  <si>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</si>
  <si>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</si>
  <si>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</si>
  <si>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</si>
  <si>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</si>
  <si>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</si>
  <si>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</si>
  <si>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</si>
  <si>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</si>
  <si>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</si>
  <si>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</si>
  <si>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</si>
  <si>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</si>
  <si>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</si>
  <si>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</si>
  <si>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</si>
  <si>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</si>
  <si>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</si>
  <si>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</si>
  <si>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</si>
  <si>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</si>
  <si>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</si>
  <si>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</si>
  <si>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</si>
  <si>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</si>
  <si>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</si>
  <si>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</si>
  <si>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</si>
  <si>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</si>
  <si>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</si>
  <si>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</si>
  <si>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</si>
  <si>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</si>
  <si>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</si>
  <si>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</si>
  <si>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</si>
  <si>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</si>
  <si>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</si>
  <si>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</si>
  <si>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</si>
  <si>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</si>
  <si>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</si>
  <si>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</si>
  <si>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</si>
  <si>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</si>
  <si>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</si>
  <si>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</si>
  <si>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</si>
  <si>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</si>
  <si>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</si>
  <si>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</si>
  <si>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</si>
  <si>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</si>
  <si>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</si>
  <si>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</si>
  <si>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</si>
  <si>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</si>
  <si>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</si>
  <si>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</si>
  <si>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</si>
  <si>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</si>
  <si>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</si>
  <si>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</si>
  <si>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</si>
  <si>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</si>
  <si>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</si>
  <si>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</si>
  <si>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</si>
  <si>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</si>
  <si>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</si>
  <si>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</si>
  <si>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</si>
  <si>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</si>
  <si>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</si>
  <si>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</si>
  <si>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</si>
  <si>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</si>
  <si>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</si>
  <si>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</si>
  <si>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</si>
  <si>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</si>
  <si>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</si>
  <si>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</si>
  <si>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</si>
  <si>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</si>
  <si>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</si>
  <si>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</si>
  <si>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</si>
  <si>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</si>
  <si>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</si>
  <si>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</si>
  <si>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</si>
  <si>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</si>
  <si>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</si>
  <si>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</si>
  <si>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</si>
  <si>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</si>
  <si>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</si>
  <si>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</si>
  <si>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</si>
  <si>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</si>
  <si>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</si>
  <si>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</si>
  <si>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</si>
  <si>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</si>
  <si>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</si>
  <si>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</si>
  <si>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</si>
  <si>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</si>
  <si>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</si>
  <si>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</si>
  <si>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</si>
  <si>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</si>
  <si>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</si>
  <si>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</si>
  <si>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</si>
  <si>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</si>
  <si>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</si>
  <si>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</si>
  <si>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</si>
  <si>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</si>
  <si>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</si>
  <si>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</si>
  <si>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</si>
  <si>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</si>
  <si>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</si>
  <si>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</si>
  <si>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</si>
  <si>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</si>
  <si>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</si>
  <si>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</si>
  <si>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</si>
  <si>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</si>
  <si>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</si>
  <si>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</si>
  <si>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</si>
  <si>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</si>
  <si>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</si>
  <si>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</si>
  <si>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</si>
  <si>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</si>
  <si>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</si>
  <si>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</si>
  <si>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</si>
  <si>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</si>
  <si>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</si>
  <si>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</si>
  <si>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</si>
  <si>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</si>
  <si>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</si>
  <si>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</si>
  <si>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</si>
  <si>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</si>
  <si>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</si>
  <si>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</si>
  <si>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</si>
  <si>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</si>
  <si>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</si>
  <si>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</si>
  <si>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</si>
  <si>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</si>
  <si>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</si>
  <si>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</si>
  <si>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</si>
  <si>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</si>
  <si>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</si>
  <si>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</si>
  <si>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</si>
  <si>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</si>
  <si>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</si>
  <si>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</si>
  <si>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</si>
  <si>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</si>
  <si>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</si>
  <si>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</si>
  <si>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</si>
  <si>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</si>
  <si>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</si>
  <si>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</si>
  <si>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</si>
  <si>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</si>
  <si>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</si>
  <si>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</si>
  <si>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</si>
  <si>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</si>
  <si>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</si>
  <si>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</si>
  <si>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</si>
  <si>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</si>
  <si>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</si>
  <si>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</si>
  <si>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</si>
  <si>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</si>
  <si>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</si>
  <si>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</si>
  <si>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</si>
  <si>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</si>
  <si>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</si>
  <si>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</si>
  <si>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</si>
  <si>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</si>
  <si>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</si>
  <si>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</si>
  <si>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</si>
  <si>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</si>
  <si>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</si>
  <si>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</si>
  <si>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</si>
  <si>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</si>
  <si>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</si>
  <si>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</si>
  <si>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</si>
  <si>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</si>
  <si>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</si>
  <si>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</si>
  <si>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</si>
  <si>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</si>
  <si>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</si>
  <si>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</si>
  <si>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</si>
  <si>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</si>
  <si>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</si>
  <si>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</si>
  <si>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</si>
  <si>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</si>
  <si>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</si>
  <si>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</si>
  <si>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</si>
  <si>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</si>
  <si>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</si>
  <si>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</si>
  <si>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</si>
  <si>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</si>
  <si>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</si>
  <si>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</si>
  <si>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</si>
  <si>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</si>
  <si>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</si>
  <si>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</si>
  <si>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</si>
  <si>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</si>
  <si>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</si>
  <si>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</si>
  <si>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</si>
  <si>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</si>
  <si>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</si>
  <si>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</si>
  <si>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</si>
  <si>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</si>
  <si>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</si>
  <si>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</si>
  <si>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</si>
  <si>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</si>
  <si>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</si>
  <si>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</si>
  <si>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</si>
  <si>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</si>
  <si>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</si>
  <si>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</si>
  <si>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</si>
  <si>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</si>
  <si>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</si>
  <si>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</si>
  <si>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</si>
  <si>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</si>
  <si>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</si>
  <si>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</si>
  <si>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</si>
  <si>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</si>
  <si>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</si>
  <si>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</si>
  <si>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</si>
  <si>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</si>
  <si>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</si>
  <si>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</si>
  <si>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</si>
  <si>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</si>
  <si>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</si>
  <si>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</si>
  <si>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</si>
  <si>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</si>
  <si>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</si>
  <si>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</si>
  <si>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</si>
  <si>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</si>
  <si>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</si>
  <si>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</si>
  <si>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</si>
  <si>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</si>
  <si>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</si>
  <si>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</si>
  <si>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</si>
  <si>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</si>
  <si>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</si>
  <si>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</si>
  <si>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</si>
  <si>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</si>
  <si>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</si>
  <si>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</si>
  <si>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</si>
  <si>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</si>
  <si>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</si>
  <si>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</si>
  <si>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</si>
  <si>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</si>
  <si>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</si>
  <si>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</si>
  <si>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</si>
  <si>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</si>
  <si>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</si>
  <si>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</si>
  <si>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</si>
  <si>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</si>
  <si>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</si>
  <si>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</si>
  <si>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</si>
  <si>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</si>
  <si>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</si>
  <si>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</si>
  <si>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</si>
  <si>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</si>
  <si>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</si>
  <si>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</si>
  <si>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</si>
  <si>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</si>
  <si>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</si>
  <si>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</si>
  <si>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</si>
  <si>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</si>
  <si>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</si>
  <si>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</si>
  <si>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</si>
  <si>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</si>
  <si>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</si>
  <si>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</si>
  <si>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</si>
  <si>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</si>
  <si>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</si>
  <si>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</si>
  <si>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</si>
  <si>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</si>
  <si>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</si>
  <si>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</si>
  <si>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</si>
  <si>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</si>
  <si>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</si>
  <si>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</si>
  <si>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</si>
  <si>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</si>
  <si>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</si>
  <si>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</si>
  <si>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</si>
  <si>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</si>
  <si>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</si>
  <si>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</si>
  <si>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</si>
  <si>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</si>
  <si>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</si>
  <si>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</si>
  <si>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</si>
  <si>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</si>
  <si>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</si>
  <si>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</si>
  <si>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</si>
  <si>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</si>
  <si>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</si>
  <si>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</si>
  <si>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</si>
  <si>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</si>
  <si>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</si>
  <si>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</si>
  <si>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</si>
  <si>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</si>
  <si>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</si>
  <si>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</si>
  <si>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</si>
  <si>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</si>
  <si>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</si>
  <si>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</si>
  <si>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</si>
  <si>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</si>
  <si>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</si>
  <si>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</si>
  <si>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</si>
  <si>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</si>
  <si>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</si>
  <si>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</si>
  <si>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</si>
  <si>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</si>
  <si>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</si>
  <si>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</si>
  <si>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</si>
  <si>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</si>
  <si>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</si>
  <si>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</si>
  <si>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</si>
  <si>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</si>
  <si>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</si>
  <si>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</si>
  <si>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</si>
  <si>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</si>
  <si>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</si>
  <si>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</si>
  <si>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</si>
  <si>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</si>
  <si>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</si>
  <si>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</si>
  <si>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</si>
  <si>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</si>
  <si>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</si>
  <si>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</si>
  <si>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</si>
  <si>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</si>
  <si>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</si>
  <si>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</si>
  <si>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</si>
  <si>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</si>
  <si>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</si>
  <si>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</si>
  <si>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</si>
  <si>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</si>
  <si>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</si>
  <si>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</si>
  <si>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</si>
  <si>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</si>
  <si>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</si>
  <si>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</si>
  <si>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</si>
  <si>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</si>
  <si>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</si>
  <si>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</si>
  <si>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</si>
  <si>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</si>
  <si>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</si>
  <si>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</si>
  <si>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</si>
  <si>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</si>
  <si>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</si>
  <si>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</si>
  <si>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</si>
  <si>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</si>
  <si>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</si>
  <si>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</si>
  <si>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</si>
  <si>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</si>
  <si>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</si>
  <si>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</si>
  <si>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</si>
  <si>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</si>
  <si>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</si>
  <si>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</si>
  <si>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</si>
  <si>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</si>
  <si>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</si>
  <si>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</si>
  <si>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</si>
  <si>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</si>
  <si>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</si>
  <si>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</si>
  <si>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</si>
  <si>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</si>
  <si>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</si>
  <si>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</si>
  <si>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</si>
  <si>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</si>
  <si>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</si>
  <si>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</si>
  <si>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</si>
  <si>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</si>
  <si>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</si>
  <si>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</si>
  <si>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</si>
  <si>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</si>
  <si>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</si>
  <si>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</si>
  <si>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</si>
  <si>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</si>
  <si>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</si>
  <si>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</si>
  <si>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</si>
  <si>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</si>
  <si>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</si>
  <si>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</si>
  <si>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</si>
  <si>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</si>
  <si>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</si>
  <si>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</si>
  <si>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</si>
  <si>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</si>
  <si>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</si>
  <si>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</si>
  <si>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</si>
  <si>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</si>
  <si>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</si>
  <si>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</si>
  <si>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</si>
  <si>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</si>
  <si>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</si>
  <si>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</si>
  <si>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</si>
  <si>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</si>
  <si>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</si>
  <si>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</si>
  <si>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</si>
  <si>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</si>
  <si>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</si>
  <si>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</si>
  <si>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</si>
  <si>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</si>
  <si>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</si>
  <si>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</si>
  <si>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</si>
  <si>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</si>
  <si>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</si>
  <si>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</si>
  <si>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</si>
  <si>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</si>
  <si>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</si>
  <si>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</si>
  <si>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</si>
  <si>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</si>
  <si>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</si>
  <si>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</si>
  <si>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</si>
  <si>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</si>
  <si>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</si>
  <si>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</si>
  <si>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</si>
  <si>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</si>
  <si>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</si>
  <si>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</si>
  <si>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</si>
  <si>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</si>
  <si>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</si>
  <si>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</si>
  <si>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</si>
  <si>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</si>
  <si>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</si>
  <si>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</si>
  <si>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</si>
  <si>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</si>
  <si>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</si>
  <si>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</si>
  <si>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</si>
  <si>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</si>
  <si>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</si>
  <si>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</si>
  <si>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</si>
  <si>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</si>
  <si>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</si>
  <si>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</si>
  <si>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</si>
  <si>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</si>
  <si>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</si>
  <si>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</si>
  <si>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</si>
  <si>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</si>
  <si>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</si>
  <si>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</si>
  <si>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</si>
  <si>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</si>
  <si>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</si>
  <si>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</si>
  <si>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</si>
  <si>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</si>
  <si>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</si>
  <si>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</si>
  <si>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</si>
  <si>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</si>
  <si>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</si>
  <si>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</si>
  <si>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</si>
  <si>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</si>
  <si>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</si>
  <si>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</si>
  <si>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</si>
  <si>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</si>
  <si>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</si>
  <si>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</si>
  <si>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</si>
  <si>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</si>
  <si>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</si>
  <si>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</si>
  <si>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</si>
  <si>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</si>
  <si>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</si>
  <si>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</si>
  <si>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</si>
  <si>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</si>
  <si>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</si>
  <si>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</si>
  <si>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</si>
  <si>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</si>
  <si>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</si>
  <si>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</si>
  <si>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</si>
  <si>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</si>
  <si>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</si>
  <si>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</si>
  <si>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</si>
  <si>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</si>
  <si>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</si>
  <si>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</si>
  <si>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</si>
  <si>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</si>
  <si>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</si>
  <si>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</si>
  <si>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</si>
  <si>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</si>
  <si>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</si>
  <si>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</si>
  <si>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</si>
  <si>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</si>
  <si>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</si>
  <si>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</si>
  <si>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</si>
  <si>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</si>
  <si>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</si>
  <si>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</si>
  <si>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</si>
  <si>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</si>
  <si>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</si>
  <si>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</si>
  <si>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</si>
  <si>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</si>
  <si>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</si>
  <si>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</si>
  <si>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</si>
  <si>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</si>
  <si>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</si>
  <si>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</si>
  <si>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</si>
  <si>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</si>
  <si>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</si>
  <si>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</si>
  <si>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</si>
  <si>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</si>
  <si>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</si>
  <si>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</si>
  <si>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</si>
  <si>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</si>
  <si>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</si>
  <si>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</si>
  <si>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</si>
  <si>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</si>
  <si>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</si>
  <si>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</si>
  <si>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</si>
  <si>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</si>
  <si>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</si>
  <si>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</si>
  <si>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</si>
  <si>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</si>
  <si>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</si>
  <si>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</si>
  <si>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</si>
  <si>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</si>
  <si>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</si>
  <si>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</si>
  <si>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</si>
  <si>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</si>
  <si>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</si>
  <si>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</si>
  <si>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</si>
  <si>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</si>
  <si>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</si>
  <si>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</si>
  <si>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</si>
  <si>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</si>
  <si>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</si>
  <si>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</si>
  <si>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</si>
  <si>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</si>
  <si>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</si>
  <si>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</si>
  <si>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</si>
  <si>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</si>
  <si>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</si>
  <si>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</si>
  <si>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</si>
  <si>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</si>
  <si>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</si>
  <si>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</si>
  <si>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</si>
  <si>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</si>
  <si>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</si>
  <si>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</si>
  <si>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</si>
  <si>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</si>
  <si>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</si>
  <si>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</si>
  <si>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</si>
  <si>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</si>
  <si>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</si>
  <si>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</si>
  <si>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</si>
  <si>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</si>
  <si>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</si>
  <si>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</si>
  <si>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</si>
  <si>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</si>
  <si>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</si>
  <si>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</si>
  <si>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</si>
  <si>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</si>
  <si>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</si>
  <si>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</si>
  <si>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</si>
  <si>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</si>
  <si>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</si>
  <si>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</si>
  <si>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</si>
  <si>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</si>
  <si>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</si>
  <si>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</si>
  <si>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</si>
  <si>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</si>
  <si>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</si>
  <si>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</si>
  <si>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</si>
  <si>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</si>
  <si>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</si>
  <si>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</si>
  <si>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</si>
  <si>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</si>
  <si>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</si>
  <si>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</si>
  <si>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</si>
  <si>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</si>
  <si>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</si>
  <si>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</si>
  <si>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</si>
  <si>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</si>
  <si>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</si>
  <si>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</si>
  <si>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</si>
  <si>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</si>
  <si>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</si>
  <si>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</si>
  <si>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</si>
  <si>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</si>
  <si>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</si>
  <si>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</si>
  <si>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</si>
  <si>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</si>
  <si>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</si>
  <si>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</si>
  <si>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</si>
  <si>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</si>
  <si>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</si>
  <si>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</si>
  <si>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</si>
  <si>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</si>
  <si>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</si>
  <si>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</si>
  <si>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</si>
  <si>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</si>
  <si>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</si>
  <si>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</si>
  <si>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</si>
  <si>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</si>
  <si>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</si>
  <si>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</si>
  <si>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</si>
  <si>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</si>
  <si>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</si>
  <si>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</si>
  <si>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</si>
  <si>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</si>
  <si>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</si>
  <si>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</si>
  <si>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</si>
  <si>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</si>
  <si>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</si>
  <si>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</si>
  <si>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</si>
  <si>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</si>
  <si>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</si>
  <si>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</si>
  <si>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</si>
  <si>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</si>
  <si>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</si>
  <si>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</si>
  <si>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</si>
  <si>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</si>
  <si>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</si>
  <si>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</si>
  <si>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</si>
  <si>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</si>
  <si>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</si>
  <si>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</si>
  <si>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</si>
  <si>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</si>
  <si>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</si>
  <si>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</si>
  <si>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</si>
  <si>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</si>
  <si>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</si>
  <si>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</si>
  <si>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</si>
  <si>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</si>
  <si>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</si>
  <si>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</si>
  <si>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</si>
  <si>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</si>
  <si>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</si>
  <si>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</si>
  <si>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</si>
  <si>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</si>
  <si>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</si>
  <si>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</si>
  <si>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</si>
  <si>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</si>
  <si>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</si>
  <si>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</si>
  <si>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</si>
  <si>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</si>
  <si>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</si>
  <si>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</si>
  <si>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</si>
  <si>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</si>
  <si>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</si>
  <si>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</si>
  <si>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</si>
  <si>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</si>
  <si>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</si>
  <si>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</si>
  <si>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</si>
  <si>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</si>
  <si>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</si>
  <si>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</si>
  <si>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</si>
  <si>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</si>
  <si>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</si>
  <si>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</si>
  <si>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</si>
  <si>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</si>
  <si>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</si>
  <si>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</si>
  <si>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</si>
  <si>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</si>
  <si>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</si>
  <si>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</si>
  <si>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</si>
  <si>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</si>
  <si>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</si>
  <si>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</si>
  <si>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</si>
  <si>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</si>
  <si>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</si>
  <si>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</si>
  <si>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</si>
  <si>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</si>
  <si>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</si>
  <si>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</si>
  <si>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</si>
  <si>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</si>
  <si>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</si>
  <si>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</si>
  <si>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</si>
  <si>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</si>
  <si>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</si>
  <si>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</si>
  <si>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</si>
  <si>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</si>
  <si>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</si>
  <si>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</si>
  <si>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</si>
  <si>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</si>
  <si>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</si>
  <si>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</si>
  <si>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</si>
  <si>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</si>
  <si>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</si>
  <si>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</si>
  <si>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</si>
  <si>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</si>
  <si>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</si>
  <si>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</si>
  <si>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</si>
  <si>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</si>
  <si>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</si>
  <si>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</si>
  <si>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</si>
  <si>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</si>
  <si>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</si>
  <si>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</si>
  <si>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</si>
  <si>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</si>
  <si>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</si>
  <si>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</si>
  <si>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</si>
  <si>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</si>
  <si>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</si>
  <si>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</si>
  <si>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</si>
  <si>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</si>
  <si>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</si>
  <si>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</si>
  <si>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</si>
  <si>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</si>
  <si>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</si>
  <si>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</si>
  <si>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</si>
  <si>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</si>
  <si>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</si>
  <si>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</si>
  <si>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</si>
  <si>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</si>
  <si>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</si>
  <si>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</si>
  <si>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</si>
  <si>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</si>
  <si>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</si>
  <si>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</si>
  <si>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</si>
  <si>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</si>
  <si>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</si>
  <si>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</si>
  <si>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</si>
  <si>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</si>
  <si>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</si>
  <si>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</si>
  <si>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</si>
  <si>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</si>
  <si>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</si>
  <si>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</si>
  <si>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</si>
  <si>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</si>
  <si>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</si>
  <si>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</si>
  <si>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</si>
  <si>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</si>
  <si>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</si>
  <si>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</si>
  <si>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</si>
  <si>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</si>
  <si>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</si>
  <si>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</si>
  <si>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</si>
  <si>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</si>
  <si>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</si>
  <si>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</si>
  <si>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</si>
  <si>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</si>
  <si>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</si>
  <si>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</si>
  <si>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</si>
  <si>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</si>
  <si>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</si>
  <si>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</si>
  <si>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</si>
  <si>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</si>
  <si>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</si>
  <si>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</si>
  <si>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</si>
  <si>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</si>
  <si>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</si>
  <si>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</si>
  <si>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</si>
  <si>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</si>
  <si>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</si>
  <si>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</si>
  <si>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</si>
  <si>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</si>
  <si>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</si>
  <si>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</si>
  <si>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</si>
  <si>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</si>
  <si>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</si>
  <si>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</si>
  <si>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</si>
  <si>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</si>
  <si>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</si>
  <si>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</si>
  <si>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</si>
  <si>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</si>
  <si>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</si>
  <si>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</si>
  <si>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</si>
  <si>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</si>
  <si>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</si>
  <si>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</si>
  <si>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</si>
  <si>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</si>
  <si>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</si>
  <si>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</si>
  <si>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</si>
  <si>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</si>
  <si>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</si>
  <si>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</si>
  <si>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</si>
  <si>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</si>
  <si>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</si>
  <si>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</si>
  <si>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</si>
  <si>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</si>
  <si>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</si>
  <si>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</si>
  <si>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</si>
  <si>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</si>
  <si>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</si>
  <si>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</si>
  <si>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</si>
  <si>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</si>
  <si>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</si>
  <si>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</si>
  <si>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</si>
  <si>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</si>
  <si>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</si>
  <si>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</si>
  <si>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</si>
  <si>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</si>
  <si>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</si>
  <si>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</si>
  <si>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</si>
  <si>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</si>
  <si>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</si>
  <si>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</si>
  <si>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</si>
  <si>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</si>
  <si>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</si>
  <si>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</si>
  <si>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</si>
  <si>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</si>
  <si>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</si>
  <si>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</si>
  <si>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</si>
  <si>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</si>
  <si>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</si>
  <si>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</si>
  <si>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</si>
  <si>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</si>
  <si>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</si>
  <si>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</si>
  <si>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</si>
  <si>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</si>
  <si>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</si>
  <si>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</si>
  <si>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</si>
  <si>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</si>
  <si>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</si>
  <si>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</si>
  <si>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</si>
  <si>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</si>
  <si>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</si>
  <si>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</si>
  <si>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</si>
  <si>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</si>
  <si>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</si>
  <si>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</si>
  <si>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</si>
  <si>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</si>
  <si>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</si>
  <si>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</si>
  <si>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</si>
  <si>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</si>
  <si>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</si>
  <si>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</si>
  <si>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</si>
  <si>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</si>
  <si>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</si>
  <si>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</si>
  <si>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</si>
  <si>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</si>
  <si>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</si>
  <si>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</si>
  <si>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</si>
  <si>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</si>
  <si>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</si>
  <si>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</si>
  <si>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</si>
  <si>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</si>
  <si>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</si>
  <si>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</si>
  <si>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</si>
  <si>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</si>
  <si>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</si>
  <si>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</si>
  <si>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</si>
  <si>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</si>
  <si>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</si>
  <si>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</si>
  <si>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</si>
  <si>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</si>
  <si>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</si>
  <si>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</si>
  <si>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</si>
  <si>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</si>
  <si>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</si>
  <si>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</si>
  <si>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</si>
  <si>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</si>
  <si>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</si>
  <si>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</si>
  <si>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</si>
  <si>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</si>
  <si>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</si>
  <si>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</si>
  <si>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</si>
  <si>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</si>
  <si>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</si>
  <si>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</si>
  <si>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</si>
  <si>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</si>
  <si>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</si>
  <si>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</si>
  <si>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</si>
  <si>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</si>
  <si>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</si>
  <si>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</si>
  <si>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</si>
  <si>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</si>
  <si>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</si>
  <si>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</si>
  <si>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</si>
  <si>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</si>
  <si>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</si>
  <si>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</si>
  <si>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</si>
  <si>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</si>
  <si>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</si>
  <si>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</si>
  <si>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</si>
  <si>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</si>
  <si>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</si>
  <si>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</si>
  <si>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</si>
  <si>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</si>
  <si>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</si>
  <si>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</si>
  <si>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</si>
  <si>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</si>
  <si>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</si>
  <si>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</si>
  <si>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</si>
  <si>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</si>
  <si>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</si>
  <si>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</si>
  <si>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</si>
  <si>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</si>
  <si>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</si>
  <si>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</si>
  <si>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</si>
  <si>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</si>
  <si>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</si>
  <si>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</si>
  <si>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</si>
  <si>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</si>
  <si>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</si>
  <si>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</si>
  <si>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</si>
  <si>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</si>
  <si>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</si>
  <si>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</si>
  <si>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</si>
  <si>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</si>
  <si>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</si>
  <si>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</si>
  <si>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</si>
  <si>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</si>
  <si>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</si>
  <si>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</si>
  <si>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</si>
  <si>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</si>
  <si>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</si>
  <si>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</si>
  <si>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</si>
  <si>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</si>
  <si>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</si>
  <si>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</si>
  <si>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</si>
  <si>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</si>
  <si>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</si>
  <si>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</si>
  <si>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</si>
  <si>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</si>
  <si>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</si>
  <si>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</si>
  <si>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</si>
  <si>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</si>
  <si>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</si>
  <si>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</si>
  <si>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</si>
  <si>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</si>
  <si>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</si>
  <si>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</si>
  <si>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</si>
  <si>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</si>
  <si>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</si>
  <si>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</si>
  <si>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</si>
  <si>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</si>
  <si>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</si>
  <si>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</si>
  <si>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</si>
  <si>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</si>
  <si>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</si>
  <si>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</si>
  <si>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</si>
  <si>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</si>
  <si>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</si>
  <si>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</si>
  <si>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</si>
  <si>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</si>
  <si>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</si>
  <si>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</si>
  <si>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</si>
  <si>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</si>
  <si>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</si>
  <si>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</si>
  <si>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</si>
  <si>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</si>
  <si>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</si>
  <si>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</si>
  <si>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</si>
  <si>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</si>
  <si>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</si>
  <si>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</si>
  <si>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</si>
  <si>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</si>
  <si>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</si>
  <si>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</si>
  <si>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</si>
  <si>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</si>
  <si>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</si>
  <si>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</si>
  <si>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</si>
  <si>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</si>
  <si>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</si>
  <si>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</si>
  <si>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</si>
  <si>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</si>
  <si>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</si>
  <si>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</si>
  <si>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</si>
  <si>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</si>
  <si>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</si>
  <si>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</si>
  <si>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</si>
  <si>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</si>
  <si>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</si>
  <si>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</si>
  <si>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</si>
  <si>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</si>
  <si>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</si>
  <si>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</si>
  <si>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</si>
  <si>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</si>
  <si>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</si>
  <si>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</si>
  <si>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</si>
  <si>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</si>
  <si>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</si>
  <si>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</si>
  <si>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</si>
  <si>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</si>
  <si>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</si>
  <si>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</si>
  <si>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</si>
  <si>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</si>
  <si>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</si>
  <si>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</si>
  <si>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</si>
  <si>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</si>
  <si>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</si>
  <si>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</si>
  <si>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</si>
  <si>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</si>
  <si>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</si>
  <si>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</si>
  <si>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</si>
  <si>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</si>
  <si>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</si>
  <si>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</si>
  <si>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</si>
  <si>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</si>
  <si>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</si>
  <si>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</si>
  <si>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</si>
  <si>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</si>
  <si>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</si>
  <si>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</si>
  <si>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</si>
  <si>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</si>
  <si>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</si>
  <si>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</si>
  <si>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</si>
  <si>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</si>
  <si>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</si>
  <si>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</si>
  <si>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</si>
  <si>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</si>
  <si>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</si>
  <si>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</si>
  <si>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</si>
  <si>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</si>
  <si>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</si>
  <si>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</si>
  <si>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</si>
  <si>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</si>
  <si>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</si>
  <si>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</si>
  <si>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</si>
  <si>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</si>
  <si>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</si>
  <si>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</si>
  <si>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</si>
  <si>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</si>
  <si>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</si>
  <si>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</si>
  <si>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</si>
  <si>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</si>
  <si>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</si>
  <si>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</si>
  <si>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</si>
  <si>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</si>
  <si>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</si>
  <si>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</si>
  <si>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</si>
  <si>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</si>
  <si>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</si>
  <si>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</si>
  <si>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</si>
  <si>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</si>
  <si>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</si>
  <si>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</si>
  <si>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</si>
  <si>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</si>
  <si>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</si>
  <si>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</si>
  <si>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</si>
  <si>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</si>
  <si>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</si>
  <si>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</si>
  <si>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</si>
  <si>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</si>
  <si>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</si>
  <si>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</si>
  <si>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</si>
  <si>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</si>
  <si>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</si>
  <si>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</si>
  <si>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</si>
  <si>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</si>
  <si>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</si>
  <si>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</si>
  <si>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</si>
  <si>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</si>
  <si>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</si>
  <si>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</si>
  <si>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</si>
  <si>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</si>
  <si>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</si>
  <si>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</si>
  <si>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</si>
  <si>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</si>
  <si>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</si>
  <si>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</si>
  <si>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</si>
  <si>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</si>
  <si>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</si>
  <si>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</si>
  <si>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</si>
  <si>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</si>
  <si>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</si>
  <si>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</si>
  <si>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</si>
  <si>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</si>
  <si>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</si>
  <si>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</si>
  <si>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</si>
  <si>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</si>
  <si>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</si>
  <si>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</si>
  <si>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</si>
  <si>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</si>
  <si>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</si>
  <si>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</si>
  <si>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</si>
  <si>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</si>
  <si>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</si>
  <si>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</si>
  <si>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</si>
  <si>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</si>
  <si>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</si>
  <si>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</si>
  <si>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</si>
  <si>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</si>
  <si>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</si>
  <si>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</si>
  <si>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</si>
  <si>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</si>
  <si>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</si>
  <si>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</si>
  <si>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</si>
  <si>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</si>
  <si>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</si>
  <si>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</si>
  <si>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</si>
  <si>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</si>
  <si>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</si>
  <si>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</si>
  <si>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</si>
  <si>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</si>
  <si>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</si>
  <si>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</si>
  <si>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</si>
  <si>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</si>
  <si>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</si>
  <si>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</si>
  <si>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</si>
  <si>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</si>
  <si>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</si>
  <si>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</si>
  <si>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</si>
  <si>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</si>
  <si>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</si>
  <si>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</si>
  <si>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</si>
  <si>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</si>
  <si>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</si>
  <si>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</si>
  <si>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</si>
  <si>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</si>
  <si>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</si>
  <si>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</si>
  <si>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</si>
  <si>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</si>
  <si>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</si>
  <si>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</si>
  <si>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</si>
  <si>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</si>
  <si>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</si>
  <si>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</si>
  <si>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</si>
  <si>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</si>
  <si>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</si>
  <si>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</si>
  <si>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</si>
  <si>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</si>
  <si>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</si>
  <si>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</si>
  <si>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</si>
  <si>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</si>
  <si>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</si>
  <si>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</si>
  <si>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</si>
  <si>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</si>
  <si>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</si>
  <si>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</si>
  <si>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</si>
  <si>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</si>
  <si>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</si>
  <si>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</si>
  <si>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</si>
  <si>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</si>
  <si>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</si>
  <si>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</si>
  <si>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</si>
  <si>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</si>
  <si>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</si>
  <si>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</si>
  <si>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</si>
  <si>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</si>
  <si>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</si>
  <si>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</si>
  <si>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</si>
  <si>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</si>
  <si>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</si>
  <si>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</si>
  <si>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</si>
  <si>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</si>
  <si>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</si>
  <si>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</si>
  <si>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</si>
  <si>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</si>
  <si>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</si>
  <si>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</si>
  <si>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</si>
  <si>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</si>
  <si>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</si>
  <si>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</si>
  <si>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</si>
  <si>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</si>
  <si>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</si>
  <si>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</si>
  <si>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</si>
  <si>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</si>
  <si>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</si>
  <si>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</si>
  <si>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</si>
  <si>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</si>
  <si>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</si>
  <si>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</si>
  <si>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</si>
  <si>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</si>
  <si>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</si>
  <si>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</si>
  <si>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</si>
  <si>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</si>
  <si>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</si>
  <si>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</si>
  <si>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</si>
  <si>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</si>
  <si>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</si>
  <si>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</si>
  <si>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</si>
  <si>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</si>
  <si>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</si>
  <si>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</si>
  <si>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</si>
  <si>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</si>
  <si>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</si>
  <si>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</si>
  <si>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</si>
  <si>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</si>
  <si>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</si>
  <si>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</si>
  <si>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</si>
  <si>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</si>
  <si>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</si>
  <si>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</si>
  <si>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</si>
  <si>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</si>
  <si>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</si>
  <si>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</si>
  <si>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</si>
  <si>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</si>
  <si>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</si>
  <si>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</si>
  <si>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</si>
  <si>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</si>
  <si>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</si>
  <si>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</si>
  <si>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</si>
  <si>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</si>
  <si>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</si>
  <si>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</si>
  <si>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</si>
  <si>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</si>
  <si>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</si>
  <si>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</si>
  <si>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</si>
  <si>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</si>
  <si>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</si>
  <si>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</si>
  <si>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</si>
  <si>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</si>
  <si>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</si>
  <si>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</si>
  <si>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</si>
  <si>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</si>
  <si>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</si>
  <si>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</si>
  <si>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</si>
  <si>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</si>
  <si>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</si>
  <si>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</si>
  <si>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</si>
  <si>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</si>
  <si>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</si>
  <si>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</si>
  <si>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</si>
  <si>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</si>
  <si>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</si>
  <si>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</si>
  <si>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</si>
  <si>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</si>
  <si>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</si>
  <si>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</si>
  <si>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</si>
  <si>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</si>
  <si>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</si>
  <si>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</si>
  <si>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</si>
  <si>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</si>
  <si>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</si>
  <si>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</si>
  <si>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</si>
  <si>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</si>
  <si>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</si>
  <si>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</si>
  <si>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</si>
  <si>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</si>
  <si>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</si>
  <si>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</si>
  <si>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</si>
  <si>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</si>
  <si>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</si>
  <si>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</si>
  <si>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</si>
  <si>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</si>
  <si>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</si>
  <si>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</si>
  <si>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</si>
  <si>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</si>
  <si>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</si>
  <si>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</si>
  <si>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</si>
  <si>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</si>
  <si>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</si>
  <si>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</si>
  <si>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</si>
  <si>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</si>
  <si>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</si>
  <si>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</si>
  <si>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</si>
  <si>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</si>
  <si>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</si>
  <si>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</si>
  <si>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</si>
  <si>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</si>
  <si>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</si>
  <si>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</si>
  <si>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</si>
  <si>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</si>
  <si>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</si>
  <si>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</si>
  <si>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</si>
  <si>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</si>
  <si>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</si>
  <si>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</si>
  <si>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</si>
  <si>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</si>
  <si>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</si>
  <si>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</si>
  <si>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</si>
  <si>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</si>
  <si>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</si>
  <si>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</si>
  <si>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</si>
  <si>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</si>
  <si>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</si>
  <si>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</si>
  <si>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</si>
  <si>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</si>
  <si>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</si>
  <si>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</si>
  <si>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</si>
  <si>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</si>
  <si>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</si>
  <si>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</si>
  <si>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</si>
  <si>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</si>
  <si>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</si>
  <si>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</si>
  <si>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</si>
  <si>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</si>
  <si>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</si>
  <si>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</si>
  <si>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</si>
  <si>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</si>
  <si>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</si>
  <si>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</si>
  <si>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</si>
  <si>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</si>
  <si>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</si>
  <si>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</si>
  <si>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</si>
  <si>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</si>
  <si>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</si>
  <si>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</si>
  <si>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</si>
  <si>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</si>
  <si>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</si>
  <si>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</si>
  <si>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</si>
  <si>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</si>
  <si>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</si>
  <si>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</si>
  <si>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</si>
  <si>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</si>
  <si>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</si>
  <si>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</si>
  <si>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</si>
  <si>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</si>
  <si>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</si>
  <si>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</si>
  <si>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</si>
  <si>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</si>
  <si>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</si>
  <si>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</si>
  <si>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</si>
  <si>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</si>
  <si>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</si>
  <si>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</si>
  <si>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</si>
  <si>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</si>
  <si>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</si>
  <si>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</si>
  <si>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</si>
  <si>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</si>
  <si>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</si>
  <si>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</si>
  <si>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</si>
  <si>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</si>
  <si>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</si>
  <si>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</si>
  <si>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</si>
  <si>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</si>
  <si>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</si>
  <si>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</si>
  <si>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</si>
  <si>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</si>
  <si>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</si>
  <si>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</si>
  <si>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</si>
  <si>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</si>
  <si>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</si>
  <si>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</si>
  <si>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</si>
  <si>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</si>
  <si>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</si>
  <si>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</si>
  <si>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</si>
  <si>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</si>
  <si>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</si>
  <si>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</si>
  <si>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</si>
  <si>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</si>
  <si>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</si>
  <si>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</si>
  <si>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</si>
  <si>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</si>
  <si>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</si>
  <si>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</si>
  <si>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</si>
  <si>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</si>
  <si>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</si>
  <si>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</si>
  <si>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</si>
  <si>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</si>
  <si>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</si>
  <si>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</si>
  <si>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</si>
  <si>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</si>
  <si>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</si>
  <si>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</si>
  <si>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</si>
  <si>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</si>
  <si>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</si>
  <si>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</si>
  <si>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</si>
  <si>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</si>
  <si>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</si>
  <si>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</si>
  <si>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</si>
  <si>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</si>
  <si>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</si>
  <si>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</si>
  <si>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</si>
  <si>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</si>
  <si>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</si>
  <si>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</si>
  <si>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</si>
  <si>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</si>
  <si>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</si>
  <si>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</si>
  <si>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</si>
  <si>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</si>
  <si>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</si>
  <si>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</si>
  <si>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</si>
  <si>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</si>
  <si>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</si>
  <si>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</si>
  <si>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</si>
  <si>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</si>
  <si>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</si>
  <si>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</si>
  <si>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</si>
  <si>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</si>
  <si>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</si>
  <si>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</si>
  <si>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</si>
  <si>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</si>
  <si>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</si>
  <si>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</si>
  <si>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</si>
  <si>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</si>
  <si>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</si>
  <si>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</si>
  <si>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</si>
  <si>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</si>
  <si>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</si>
  <si>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</si>
  <si>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</si>
  <si>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</si>
  <si>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</si>
  <si>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</si>
  <si>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</si>
  <si>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</si>
  <si>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</si>
  <si>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</si>
  <si>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</si>
  <si>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</si>
  <si>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</si>
  <si>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</si>
  <si>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</si>
  <si>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</si>
  <si>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</si>
  <si>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</si>
  <si>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</si>
  <si>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</si>
  <si>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</si>
  <si>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</si>
  <si>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</si>
  <si>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</si>
  <si>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</si>
  <si>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</si>
  <si>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</si>
  <si>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</si>
  <si>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</si>
  <si>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</si>
  <si>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</si>
  <si>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</si>
  <si>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</si>
  <si>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</si>
  <si>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</si>
  <si>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</si>
  <si>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</si>
  <si>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</si>
  <si>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</si>
  <si>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</si>
  <si>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</si>
  <si>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</si>
  <si>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</si>
  <si>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</si>
  <si>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</si>
  <si>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</si>
  <si>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</si>
  <si>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</si>
  <si>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</si>
  <si>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</si>
  <si>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</si>
  <si>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</si>
  <si>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</si>
  <si>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</si>
  <si>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</si>
  <si>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</si>
  <si>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</si>
  <si>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</si>
  <si>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</si>
  <si>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</si>
  <si>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</si>
  <si>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</si>
  <si>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</si>
  <si>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</si>
  <si>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</si>
  <si>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</si>
  <si>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</si>
  <si>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</si>
  <si>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</si>
  <si>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</si>
  <si>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</si>
  <si>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</si>
  <si>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</si>
  <si>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</si>
  <si>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</si>
  <si>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</si>
  <si>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</si>
  <si>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</si>
  <si>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</si>
  <si>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</si>
  <si>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</si>
  <si>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</si>
  <si>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</si>
  <si>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</si>
  <si>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</si>
  <si>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</si>
  <si>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</si>
  <si>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</si>
  <si>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</si>
  <si>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</si>
  <si>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</si>
  <si>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</si>
  <si>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</si>
  <si>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</si>
  <si>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</si>
  <si>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</si>
  <si>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</si>
  <si>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</si>
  <si>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</si>
  <si>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</si>
  <si>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</si>
  <si>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</si>
  <si>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</si>
  <si>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</si>
  <si>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</si>
  <si>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</si>
  <si>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</si>
  <si>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</si>
  <si>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</si>
  <si>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</si>
  <si>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</si>
  <si>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</si>
  <si>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</si>
  <si>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</si>
  <si>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</si>
  <si>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</si>
  <si>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</si>
  <si>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</si>
  <si>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</si>
  <si>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</si>
  <si>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</si>
  <si>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</si>
  <si>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</si>
  <si>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</si>
  <si>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</si>
  <si>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</si>
  <si>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</si>
  <si>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</si>
  <si>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</si>
  <si>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</si>
  <si>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</si>
  <si>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</si>
  <si>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</si>
  <si>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</si>
  <si>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</si>
  <si>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</si>
  <si>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</si>
  <si>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</si>
  <si>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</si>
  <si>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</si>
  <si>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</si>
  <si>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</si>
  <si>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</si>
  <si>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</si>
  <si>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</si>
  <si>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</si>
  <si>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</si>
  <si>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</si>
  <si>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</si>
  <si>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</si>
  <si>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</si>
  <si>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</si>
  <si>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</si>
  <si>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</si>
  <si>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</si>
  <si>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</si>
  <si>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</si>
  <si>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</si>
  <si>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</si>
  <si>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</si>
  <si>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</si>
  <si>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</si>
  <si>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</si>
  <si>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</si>
  <si>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</si>
  <si>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</si>
  <si>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</si>
  <si>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</si>
  <si>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</si>
  <si>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</si>
  <si>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</si>
  <si>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</si>
  <si>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</si>
  <si>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</si>
  <si>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</si>
  <si>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</si>
  <si>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</si>
  <si>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</si>
  <si>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</si>
  <si>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</si>
  <si>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</si>
  <si>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</si>
  <si>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</si>
  <si>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</si>
  <si>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</si>
  <si>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</si>
  <si>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</si>
  <si>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</si>
  <si>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</si>
  <si>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</si>
  <si>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</si>
  <si>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</si>
  <si>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</si>
  <si>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</si>
  <si>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</si>
  <si>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</si>
  <si>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</si>
  <si>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</si>
  <si>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</si>
  <si>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</si>
  <si>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</si>
  <si>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</si>
  <si>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</si>
  <si>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</si>
  <si>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</si>
  <si>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</si>
  <si>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</si>
  <si>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</si>
  <si>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</si>
  <si>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</si>
  <si>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</si>
  <si>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</si>
  <si>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</si>
  <si>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</si>
  <si>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</si>
  <si>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</si>
  <si>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</si>
  <si>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</si>
  <si>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</si>
  <si>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</si>
  <si>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</si>
  <si>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</si>
  <si>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</si>
  <si>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</si>
  <si>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</si>
  <si>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</si>
  <si>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</si>
  <si>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</si>
  <si>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</si>
  <si>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</si>
  <si>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</si>
  <si>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</si>
  <si>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</si>
  <si>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</si>
  <si>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</si>
  <si>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</si>
  <si>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</si>
  <si>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</si>
  <si>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</si>
  <si>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</si>
  <si>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</si>
  <si>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</si>
  <si>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</si>
  <si>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</si>
  <si>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</si>
  <si>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</si>
  <si>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</si>
  <si>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</si>
  <si>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</si>
  <si>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</si>
  <si>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</si>
  <si>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</si>
  <si>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</si>
  <si>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</si>
  <si>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</si>
  <si>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</si>
  <si>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</si>
  <si>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</si>
  <si>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</si>
  <si>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</si>
  <si>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</si>
  <si>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</si>
  <si>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</si>
  <si>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</si>
  <si>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</si>
  <si>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</si>
  <si>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</si>
  <si>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</si>
  <si>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</si>
  <si>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</si>
  <si>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</si>
  <si>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</si>
  <si>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</si>
  <si>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</si>
  <si>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</si>
  <si>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</si>
  <si>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</si>
  <si>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</si>
  <si>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</si>
  <si>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</si>
  <si>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</si>
  <si>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</si>
  <si>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</si>
  <si>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</si>
  <si>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</si>
  <si>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</si>
  <si>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</si>
  <si>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</si>
  <si>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</si>
  <si>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</si>
  <si>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</si>
  <si>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</si>
  <si>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</si>
  <si>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</si>
  <si>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</si>
  <si>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</si>
  <si>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</si>
  <si>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</si>
  <si>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</si>
  <si>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</si>
  <si>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</si>
  <si>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</si>
  <si>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</si>
  <si>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</si>
  <si>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</si>
  <si>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</si>
  <si>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</si>
  <si>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</si>
  <si>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</si>
  <si>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</si>
  <si>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</si>
  <si>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</si>
  <si>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</si>
  <si>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</si>
  <si>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</si>
  <si>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</si>
  <si>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</si>
  <si>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</si>
  <si>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</si>
  <si>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</si>
  <si>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</si>
  <si>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</si>
  <si>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</si>
  <si>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</si>
  <si>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</si>
  <si>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</si>
  <si>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</si>
  <si>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</si>
  <si>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</si>
  <si>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</si>
  <si>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</si>
  <si>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</si>
  <si>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</si>
  <si>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</si>
  <si>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</si>
  <si>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</si>
  <si>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</si>
  <si>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</si>
  <si>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</si>
  <si>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</si>
  <si>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</si>
  <si>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</si>
  <si>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</si>
  <si>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</si>
  <si>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</si>
  <si>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</si>
  <si>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</si>
  <si>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</si>
  <si>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</si>
  <si>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</si>
  <si>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</si>
  <si>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</si>
  <si>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</si>
  <si>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</si>
  <si>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</si>
  <si>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</si>
  <si>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</si>
  <si>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</si>
  <si>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</si>
  <si>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</si>
  <si>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</si>
  <si>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</si>
  <si>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</si>
  <si>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</si>
  <si>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</si>
  <si>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</si>
  <si>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</si>
  <si>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</si>
  <si>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</si>
  <si>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</si>
  <si>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</si>
  <si>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</si>
  <si>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</si>
  <si>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</si>
  <si>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</si>
  <si>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</si>
  <si>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</si>
  <si>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</si>
  <si>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</si>
  <si>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</si>
  <si>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</si>
  <si>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</si>
  <si>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</si>
  <si>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</si>
  <si>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</si>
  <si>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</si>
  <si>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</si>
  <si>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</si>
  <si>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</si>
  <si>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</si>
  <si>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</si>
  <si>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</si>
  <si>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</si>
  <si>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</si>
  <si>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</si>
  <si>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</si>
  <si>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</si>
  <si>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</si>
  <si>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</si>
  <si>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</si>
  <si>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</si>
  <si>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</si>
  <si>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</si>
  <si>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</si>
  <si>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</si>
  <si>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</si>
  <si>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</si>
  <si>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</si>
  <si>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</si>
  <si>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</si>
  <si>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</si>
  <si>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</si>
  <si>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</si>
  <si>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</si>
  <si>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</si>
  <si>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</si>
  <si>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</si>
  <si>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</si>
  <si>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</si>
  <si>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</si>
  <si>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</si>
  <si>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</si>
  <si>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</si>
  <si>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</si>
  <si>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</si>
  <si>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</si>
  <si>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</si>
  <si>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</si>
  <si>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</si>
  <si>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</si>
  <si>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</si>
  <si>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</si>
  <si>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</si>
  <si>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</si>
  <si>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</si>
  <si>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</si>
  <si>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</si>
  <si>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</si>
  <si>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</si>
  <si>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</si>
  <si>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</si>
  <si>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</si>
  <si>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</si>
  <si>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</si>
  <si>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</si>
  <si>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</si>
  <si>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</si>
  <si>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</si>
  <si>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</si>
  <si>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</si>
  <si>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</si>
  <si>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</si>
  <si>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</si>
  <si>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</si>
  <si>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</si>
  <si>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</si>
  <si>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</si>
  <si>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</si>
  <si>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</si>
  <si>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</si>
  <si>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</si>
  <si>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</si>
  <si>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</si>
  <si>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</si>
  <si>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</si>
  <si>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</si>
  <si>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</si>
  <si>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</si>
  <si>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</si>
  <si>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</si>
  <si>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</si>
  <si>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</si>
  <si>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</si>
  <si>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</si>
  <si>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</si>
  <si>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</si>
  <si>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</si>
  <si>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</si>
  <si>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</si>
  <si>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</si>
  <si>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</si>
  <si>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</si>
  <si>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</si>
  <si>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</si>
  <si>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</si>
  <si>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</si>
  <si>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</si>
  <si>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</si>
  <si>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</si>
  <si>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</si>
  <si>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</si>
  <si>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</si>
  <si>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</si>
  <si>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</si>
  <si>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</si>
  <si>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</si>
  <si>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</si>
  <si>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</si>
  <si>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</si>
  <si>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</si>
  <si>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</si>
  <si>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</si>
  <si>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</si>
  <si>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</si>
  <si>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</si>
  <si>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</si>
  <si>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</si>
  <si>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</si>
  <si>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</si>
  <si>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</si>
  <si>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</si>
  <si>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</si>
  <si>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</si>
  <si>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</si>
  <si>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</si>
  <si>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</si>
  <si>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</si>
  <si>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</si>
  <si>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</si>
  <si>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</si>
  <si>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</si>
  <si>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</si>
  <si>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</si>
  <si>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</si>
  <si>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</si>
  <si>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</si>
  <si>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</si>
  <si>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</si>
  <si>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</si>
  <si>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</si>
  <si>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</si>
  <si>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</si>
  <si>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</si>
  <si>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</si>
  <si>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</si>
  <si>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</si>
  <si>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</si>
  <si>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</si>
  <si>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</si>
  <si>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</si>
  <si>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</si>
  <si>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</si>
  <si>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</si>
  <si>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</si>
  <si>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</si>
  <si>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</si>
  <si>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</si>
  <si>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</si>
  <si>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</si>
  <si>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</si>
  <si>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</si>
  <si>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</si>
  <si>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</si>
  <si>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</si>
  <si>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</si>
  <si>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</si>
  <si>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</si>
  <si>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</si>
  <si>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</si>
  <si>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</si>
  <si>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</si>
  <si>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</si>
  <si>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</si>
  <si>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</si>
  <si>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</si>
  <si>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</si>
  <si>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</si>
  <si>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</si>
  <si>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</si>
  <si>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</si>
  <si>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</si>
  <si>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</si>
  <si>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</si>
  <si>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</si>
  <si>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</si>
  <si>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</si>
  <si>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</si>
  <si>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</si>
  <si>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</si>
  <si>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</si>
  <si>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</si>
  <si>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</si>
  <si>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</si>
  <si>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</si>
  <si>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</si>
  <si>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</si>
  <si>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</si>
  <si>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</si>
  <si>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</si>
  <si>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</si>
  <si>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</si>
  <si>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</si>
  <si>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</si>
  <si>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</si>
  <si>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</si>
  <si>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</si>
  <si>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</si>
  <si>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</si>
  <si>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</si>
  <si>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</si>
  <si>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</si>
  <si>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</si>
  <si>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</si>
  <si>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</si>
  <si>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</si>
  <si>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</si>
  <si>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</si>
  <si>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</si>
  <si>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</si>
  <si>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</si>
  <si>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</si>
  <si>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</si>
  <si>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</si>
  <si>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</si>
  <si>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</si>
  <si>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</si>
  <si>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</si>
  <si>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</si>
  <si>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</si>
  <si>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</si>
  <si>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</si>
  <si>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</si>
  <si>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</si>
  <si>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</si>
  <si>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</si>
  <si>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</si>
  <si>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</si>
  <si>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</si>
  <si>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</si>
  <si>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</si>
  <si>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</si>
  <si>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</si>
  <si>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</si>
  <si>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</si>
  <si>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</si>
  <si>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</si>
  <si>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</si>
  <si>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</si>
  <si>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</si>
  <si>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</si>
  <si>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</si>
  <si>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</si>
  <si>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</si>
  <si>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</si>
  <si>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</si>
  <si>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</si>
  <si>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</si>
  <si>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</si>
  <si>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</si>
  <si>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</si>
  <si>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</si>
  <si>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</si>
  <si>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</si>
  <si>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</si>
  <si>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</si>
  <si>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</si>
  <si>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</si>
  <si>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</si>
  <si>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</si>
  <si>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</si>
  <si>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</si>
  <si>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</si>
  <si>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</si>
  <si>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</si>
  <si>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</si>
  <si>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</si>
  <si>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</si>
  <si>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</si>
  <si>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</si>
  <si>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</si>
  <si>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</si>
  <si>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</si>
  <si>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</si>
  <si>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</si>
  <si>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</si>
  <si>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</si>
  <si>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</si>
  <si>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</si>
  <si>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</si>
  <si>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</si>
  <si>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</si>
  <si>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</si>
  <si>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</si>
  <si>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</si>
  <si>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</si>
  <si>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</si>
  <si>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</si>
  <si>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</si>
  <si>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</si>
  <si>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</si>
  <si>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</si>
  <si>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</si>
  <si>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</si>
  <si>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</si>
  <si>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</si>
  <si>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</si>
  <si>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</si>
  <si>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</si>
  <si>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</si>
  <si>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</si>
  <si>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</si>
  <si>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</si>
  <si>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</si>
  <si>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</si>
  <si>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</si>
  <si>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</si>
  <si>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</si>
  <si>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</si>
  <si>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</si>
  <si>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</si>
  <si>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</si>
  <si>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</si>
  <si>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</si>
  <si>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</si>
  <si>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</si>
  <si>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</si>
  <si>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</si>
  <si>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</si>
  <si>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</si>
  <si>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</si>
  <si>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</si>
  <si>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</si>
  <si>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</si>
  <si>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</si>
  <si>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</si>
  <si>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</si>
  <si>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</si>
  <si>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</si>
  <si>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</si>
  <si>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</si>
  <si>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</si>
  <si>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</si>
  <si>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</si>
  <si>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</si>
  <si>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</si>
  <si>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</si>
  <si>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</si>
  <si>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</si>
  <si>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</si>
  <si>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</si>
  <si>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</si>
  <si>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</si>
  <si>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</si>
  <si>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</si>
  <si>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</si>
  <si>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</si>
  <si>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</si>
  <si>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</si>
  <si>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</si>
  <si>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</si>
  <si>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</si>
  <si>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</si>
  <si>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</si>
  <si>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</si>
  <si>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</si>
  <si>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</si>
  <si>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</si>
  <si>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</si>
  <si>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</si>
  <si>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</si>
  <si>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</si>
  <si>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</si>
  <si>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</si>
  <si>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</si>
  <si>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</si>
  <si>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</si>
  <si>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</si>
  <si>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</si>
  <si>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</si>
  <si>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</si>
  <si>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</si>
  <si>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</si>
  <si>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</si>
  <si>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</si>
  <si>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</si>
  <si>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</si>
  <si>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</si>
  <si>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</si>
  <si>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</si>
  <si>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</si>
  <si>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</si>
  <si>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</si>
  <si>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</si>
  <si>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</si>
  <si>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</si>
  <si>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</si>
  <si>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</si>
  <si>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</si>
  <si>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</si>
  <si>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</si>
  <si>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</si>
  <si>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</si>
  <si>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</si>
  <si>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</si>
  <si>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</si>
  <si>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</si>
  <si>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</si>
  <si>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</si>
  <si>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</si>
  <si>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</si>
  <si>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</si>
  <si>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</si>
  <si>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</si>
  <si>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</si>
  <si>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</si>
  <si>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</si>
  <si>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</si>
  <si>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</si>
  <si>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</si>
  <si>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</si>
  <si>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</si>
  <si>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</si>
  <si>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</si>
  <si>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</si>
  <si>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</si>
  <si>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</si>
  <si>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</si>
  <si>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</si>
  <si>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</si>
  <si>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</si>
  <si>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</si>
  <si>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</si>
  <si>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</si>
  <si>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</si>
  <si>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</si>
  <si>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</si>
  <si>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</si>
  <si>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</si>
  <si>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</si>
  <si>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</si>
  <si>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</si>
  <si>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</si>
  <si>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</si>
  <si>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</si>
  <si>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</si>
  <si>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</si>
  <si>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</si>
  <si>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</si>
  <si>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</si>
  <si>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</si>
  <si>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</si>
  <si>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</si>
  <si>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</si>
  <si>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</si>
  <si>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</si>
  <si>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</si>
  <si>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</si>
  <si>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</si>
  <si>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</si>
  <si>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</si>
  <si>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</si>
  <si>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</si>
  <si>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</si>
  <si>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</si>
  <si>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</si>
  <si>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</si>
  <si>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</si>
  <si>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</si>
  <si>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</si>
  <si>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</si>
  <si>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</si>
  <si>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</si>
  <si>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</si>
  <si>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</si>
  <si>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</si>
  <si>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</si>
  <si>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</si>
  <si>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</si>
  <si>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</si>
  <si>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</si>
  <si>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</si>
  <si>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</si>
  <si>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</si>
  <si>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</si>
  <si>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</si>
  <si>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</si>
  <si>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</si>
  <si>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</si>
  <si>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</si>
  <si>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</si>
  <si>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</si>
  <si>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</si>
  <si>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</si>
  <si>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</si>
  <si>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</si>
  <si>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</si>
  <si>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</si>
  <si>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</si>
  <si>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</si>
  <si>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</si>
  <si>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</si>
  <si>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</si>
  <si>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</si>
  <si>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</si>
  <si>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</si>
  <si>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</si>
  <si>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</si>
  <si>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</si>
  <si>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</si>
  <si>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</si>
  <si>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</si>
  <si>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</si>
  <si>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</si>
  <si>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</si>
  <si>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</si>
  <si>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</si>
  <si>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</si>
  <si>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</si>
  <si>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</si>
  <si>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</si>
  <si>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</si>
  <si>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</si>
  <si>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</si>
  <si>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</si>
  <si>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</si>
  <si>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</si>
  <si>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</si>
  <si>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</si>
  <si>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</si>
  <si>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</si>
  <si>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</si>
  <si>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</si>
  <si>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</si>
  <si>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</si>
  <si>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</si>
  <si>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</si>
  <si>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</si>
  <si>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</si>
  <si>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</si>
  <si>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</si>
  <si>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</si>
  <si>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</si>
  <si>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</si>
  <si>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</si>
  <si>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</si>
  <si>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</si>
  <si>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</si>
  <si>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</si>
  <si>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</si>
  <si>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</si>
  <si>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</si>
  <si>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</si>
  <si>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</si>
  <si>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</si>
  <si>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</si>
  <si>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</si>
  <si>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</si>
  <si>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</si>
  <si>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</si>
  <si>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</si>
  <si>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</si>
  <si>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</si>
  <si>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</si>
  <si>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</si>
  <si>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</si>
  <si>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</si>
  <si>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</si>
  <si>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</si>
  <si>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</si>
  <si>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</si>
  <si>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</si>
  <si>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</si>
  <si>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</si>
  <si>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</si>
  <si>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</si>
  <si>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</si>
  <si>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</si>
  <si>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</si>
  <si>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</si>
  <si>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</si>
  <si>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</si>
  <si>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</si>
  <si>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</si>
  <si>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</si>
  <si>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</si>
  <si>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</si>
  <si>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</si>
  <si>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</si>
  <si>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</si>
  <si>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</si>
  <si>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</si>
  <si>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</si>
  <si>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</si>
  <si>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</si>
  <si>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</si>
  <si>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</si>
  <si>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</si>
  <si>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</si>
  <si>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</si>
  <si>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</si>
  <si>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</si>
  <si>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</si>
  <si>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</si>
  <si>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</si>
  <si>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</si>
  <si>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</si>
  <si>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</si>
  <si>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</si>
  <si>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</si>
  <si>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</si>
  <si>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</si>
  <si>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</si>
  <si>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</si>
  <si>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</si>
  <si>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</si>
  <si>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</si>
  <si>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</si>
  <si>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</si>
  <si>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</si>
  <si>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</si>
  <si>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</si>
  <si>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</si>
  <si>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</si>
  <si>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</si>
  <si>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</si>
  <si>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</si>
  <si>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</si>
  <si>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</si>
  <si>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</si>
  <si>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</si>
  <si>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</si>
  <si>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</si>
  <si>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</si>
  <si>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</si>
  <si>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</si>
  <si>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</si>
  <si>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</si>
  <si>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</si>
  <si>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</si>
  <si>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</si>
  <si>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</si>
  <si>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</si>
  <si>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</si>
  <si>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</si>
  <si>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</si>
  <si>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</si>
  <si>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</si>
  <si>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</si>
  <si>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</si>
  <si>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</si>
  <si>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</si>
  <si>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</si>
  <si>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</si>
  <si>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</si>
  <si>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</si>
  <si>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</si>
  <si>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</si>
  <si>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</si>
  <si>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</si>
  <si>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</si>
  <si>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</si>
  <si>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</si>
  <si>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</si>
  <si>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</si>
  <si>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</si>
  <si>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</si>
  <si>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</si>
  <si>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</si>
  <si>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</si>
  <si>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</si>
  <si>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</si>
  <si>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</si>
  <si>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</si>
  <si>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</si>
  <si>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</si>
  <si>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</si>
  <si>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</si>
  <si>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</si>
  <si>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</si>
  <si>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</si>
  <si>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</si>
  <si>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</si>
  <si>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</si>
  <si>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</si>
  <si>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</si>
  <si>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</si>
  <si>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</si>
  <si>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</si>
  <si>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</si>
  <si>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</si>
  <si>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</si>
  <si>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</si>
  <si>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</si>
  <si>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</si>
  <si>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</si>
  <si>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</si>
  <si>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</si>
  <si>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</si>
  <si>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</si>
  <si>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</si>
  <si>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</si>
  <si>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</si>
  <si>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</si>
  <si>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</si>
  <si>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</si>
  <si>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</si>
  <si>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</si>
  <si>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</si>
  <si>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</si>
  <si>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</si>
  <si>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</si>
  <si>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</si>
  <si>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</si>
  <si>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</si>
  <si>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</si>
  <si>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</si>
  <si>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</si>
  <si>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</si>
  <si>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</si>
  <si>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</si>
  <si>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</si>
  <si>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</si>
  <si>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</si>
  <si>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</si>
  <si>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</si>
  <si>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</si>
  <si>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</si>
  <si>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</si>
  <si>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</si>
  <si>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</si>
  <si>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</si>
  <si>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</si>
  <si>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</si>
  <si>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</si>
  <si>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</si>
  <si>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</si>
  <si>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</si>
  <si>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</si>
  <si>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</si>
  <si>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</si>
  <si>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</si>
  <si>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</si>
  <si>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</si>
  <si>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</si>
  <si>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</si>
  <si>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</si>
  <si>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</si>
  <si>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</si>
  <si>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</si>
  <si>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</si>
  <si>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</si>
  <si>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</si>
  <si>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</si>
  <si>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</si>
  <si>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</si>
  <si>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</si>
  <si>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</si>
  <si>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</si>
  <si>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</si>
  <si>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</si>
  <si>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</si>
  <si>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</si>
  <si>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</si>
  <si>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</si>
  <si>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</si>
  <si>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</si>
  <si>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</si>
  <si>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</si>
  <si>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</si>
  <si>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</si>
  <si>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</si>
  <si>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</si>
  <si>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</si>
  <si>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</si>
  <si>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</si>
  <si>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</si>
  <si>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</si>
  <si>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</si>
  <si>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</si>
  <si>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</si>
  <si>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</si>
  <si>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</si>
  <si>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</si>
  <si>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</si>
  <si>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</si>
  <si>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</si>
  <si>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</si>
  <si>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</si>
  <si>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</si>
  <si>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</si>
  <si>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</si>
  <si>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</si>
  <si>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</si>
  <si>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</si>
  <si>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</si>
  <si>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</si>
  <si>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</si>
  <si>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</si>
  <si>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</si>
  <si>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</si>
  <si>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</si>
  <si>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</si>
  <si>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</si>
  <si>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</si>
  <si>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</si>
  <si>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</si>
  <si>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</si>
  <si>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</si>
  <si>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</si>
  <si>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</si>
  <si>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</si>
  <si>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</si>
  <si>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</si>
  <si>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</si>
  <si>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</si>
  <si>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</si>
  <si>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</si>
  <si>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</si>
  <si>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</si>
  <si>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</si>
  <si>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</si>
  <si>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</si>
  <si>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</si>
  <si>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</si>
  <si>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</si>
  <si>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</si>
  <si>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</si>
  <si>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</si>
  <si>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</si>
  <si>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</si>
  <si>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</si>
  <si>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</si>
  <si>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</si>
  <si>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</si>
  <si>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</si>
  <si>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</si>
  <si>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</si>
  <si>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</si>
  <si>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</si>
  <si>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</si>
  <si>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</si>
  <si>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</si>
  <si>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</si>
  <si>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</si>
  <si>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</si>
  <si>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</si>
  <si>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</si>
  <si>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</si>
  <si>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</si>
  <si>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</si>
  <si>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</si>
  <si>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</si>
  <si>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</si>
  <si>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</si>
  <si>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</si>
  <si>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</si>
  <si>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</si>
  <si>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</si>
  <si>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</si>
  <si>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</si>
  <si>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</si>
  <si>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</si>
  <si>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</si>
  <si>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</si>
  <si>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</si>
  <si>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</si>
  <si>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</si>
  <si>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</si>
  <si>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</si>
  <si>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</si>
  <si>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</si>
  <si>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</si>
  <si>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</si>
  <si>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</si>
  <si>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</si>
  <si>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</si>
  <si>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</si>
  <si>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</si>
  <si>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</si>
  <si>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</si>
  <si>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</si>
  <si>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</si>
  <si>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</si>
  <si>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</si>
  <si>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</si>
  <si>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</si>
  <si>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</si>
  <si>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</si>
  <si>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</si>
  <si>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</si>
  <si>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</si>
  <si>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</si>
  <si>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</si>
  <si>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</si>
  <si>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</si>
  <si>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</si>
  <si>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</si>
  <si>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</si>
  <si>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</si>
  <si>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</si>
  <si>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</si>
  <si>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</si>
  <si>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</si>
  <si>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</si>
  <si>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</si>
  <si>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</si>
  <si>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</si>
  <si>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</si>
  <si>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</si>
  <si>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</si>
  <si>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</si>
  <si>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</si>
  <si>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</si>
  <si>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</si>
  <si>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</si>
  <si>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</si>
  <si>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</si>
  <si>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</si>
  <si>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</si>
  <si>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</si>
  <si>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</si>
  <si>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</si>
  <si>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</si>
  <si>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</si>
  <si>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</si>
  <si>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</si>
  <si>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</si>
  <si>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</si>
  <si>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</si>
  <si>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</si>
  <si>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</si>
  <si>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</si>
  <si>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</si>
  <si>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</si>
  <si>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</si>
  <si>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</si>
  <si>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</si>
  <si>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</si>
  <si>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</si>
  <si>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</si>
  <si>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</si>
  <si>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</si>
  <si>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</si>
  <si>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</si>
  <si>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</si>
  <si>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</si>
  <si>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</si>
  <si>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</si>
  <si>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</si>
  <si>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</si>
  <si>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</si>
  <si>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</si>
  <si>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</si>
  <si>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</si>
  <si>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</si>
  <si>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</si>
  <si>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</si>
  <si>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</si>
  <si>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</si>
  <si>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</si>
  <si>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</si>
  <si>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</si>
  <si>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</si>
  <si>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</si>
  <si>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</si>
  <si>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</si>
  <si>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</si>
  <si>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</si>
  <si>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</si>
  <si>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</si>
  <si>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</si>
  <si>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</si>
  <si>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</si>
  <si>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</si>
  <si>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</si>
  <si>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</si>
  <si>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</si>
  <si>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</si>
  <si>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</si>
  <si>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</si>
  <si>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</si>
  <si>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</si>
  <si>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</si>
  <si>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</si>
  <si>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</si>
  <si>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</si>
  <si>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</si>
  <si>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</si>
  <si>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</si>
  <si>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</si>
  <si>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</si>
  <si>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</si>
  <si>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</si>
  <si>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</si>
  <si>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</si>
  <si>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</si>
  <si>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</si>
  <si>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</si>
  <si>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</si>
  <si>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</si>
  <si>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</si>
  <si>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</si>
  <si>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</si>
  <si>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</si>
  <si>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</si>
  <si>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</si>
  <si>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</si>
  <si>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</si>
  <si>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</si>
  <si>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</si>
  <si>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</si>
  <si>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</si>
  <si>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</si>
  <si>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</si>
  <si>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</si>
  <si>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</si>
  <si>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</si>
  <si>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</si>
  <si>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</si>
  <si>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</si>
  <si>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</si>
  <si>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</si>
  <si>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</si>
  <si>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</si>
  <si>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</si>
  <si>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</si>
  <si>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</si>
  <si>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</si>
  <si>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</si>
  <si>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</si>
  <si>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</si>
  <si>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</si>
  <si>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</si>
  <si>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</si>
  <si>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</si>
  <si>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</si>
  <si>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</si>
  <si>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</si>
  <si>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</si>
  <si>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</si>
  <si>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</si>
  <si>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</si>
  <si>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</si>
  <si>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</si>
  <si>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</si>
  <si>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</si>
  <si>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</si>
  <si>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</si>
  <si>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</si>
  <si>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</si>
  <si>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</si>
  <si>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</si>
  <si>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</si>
  <si>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</si>
  <si>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</si>
  <si>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</si>
  <si>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</si>
  <si>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</si>
  <si>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</si>
  <si>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</si>
  <si>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</si>
  <si>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</si>
  <si>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</si>
  <si>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</si>
  <si>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</si>
  <si>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</si>
  <si>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</si>
  <si>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</si>
  <si>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</si>
  <si>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</si>
  <si>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</si>
  <si>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</si>
  <si>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</si>
  <si>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</si>
  <si>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</si>
  <si>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</si>
  <si>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</si>
  <si>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</si>
  <si>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</si>
  <si>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</si>
  <si>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</si>
  <si>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</si>
  <si>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</si>
  <si>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</si>
  <si>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</si>
  <si>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</si>
  <si>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</si>
  <si>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</si>
  <si>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</si>
  <si>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</si>
  <si>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</si>
  <si>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</si>
  <si>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</si>
  <si>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</si>
  <si>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</si>
  <si>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</si>
  <si>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</si>
  <si>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</si>
  <si>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</si>
  <si>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</si>
  <si>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</si>
  <si>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</si>
  <si>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</si>
  <si>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</si>
  <si>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</si>
  <si>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</si>
  <si>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</si>
  <si>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</si>
  <si>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</si>
  <si>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</si>
  <si>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</si>
  <si>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</si>
  <si>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</si>
  <si>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</si>
  <si>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</si>
  <si>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</si>
  <si>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</si>
  <si>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</si>
  <si>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</si>
  <si>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</si>
  <si>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</si>
  <si>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</si>
  <si>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</si>
  <si>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</si>
  <si>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</si>
  <si>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</si>
  <si>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</si>
  <si>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</si>
  <si>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</si>
  <si>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</si>
  <si>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</si>
  <si>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</si>
  <si>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</si>
  <si>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</si>
  <si>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</si>
  <si>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</si>
  <si>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</si>
  <si>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</si>
  <si>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</si>
  <si>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</si>
  <si>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</si>
  <si>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</si>
  <si>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</si>
  <si>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</si>
  <si>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</si>
  <si>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</si>
  <si>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</si>
  <si>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</si>
  <si>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</si>
  <si>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</si>
  <si>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</si>
  <si>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</si>
  <si>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</si>
  <si>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</si>
  <si>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</si>
  <si>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</si>
  <si>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</si>
  <si>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</si>
  <si>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</si>
  <si>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</si>
  <si>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</si>
  <si>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</si>
  <si>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</si>
  <si>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</si>
  <si>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</si>
  <si>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</si>
  <si>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</si>
  <si>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</si>
  <si>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</si>
  <si>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</si>
  <si>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</si>
  <si>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</si>
  <si>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</si>
  <si>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</si>
  <si>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</si>
  <si>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</si>
  <si>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</si>
  <si>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</si>
  <si>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</si>
  <si>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</si>
  <si>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</si>
  <si>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</si>
  <si>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</si>
  <si>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</si>
  <si>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</si>
  <si>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</si>
  <si>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</si>
  <si>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</si>
  <si>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</si>
  <si>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</si>
  <si>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</si>
  <si>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</si>
  <si>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</si>
  <si>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</si>
  <si>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</si>
  <si>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</si>
  <si>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</si>
  <si>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</si>
  <si>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</si>
  <si>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</si>
  <si>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</si>
  <si>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</si>
  <si>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</si>
  <si>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</si>
  <si>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</si>
  <si>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</si>
  <si>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</si>
  <si>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</si>
  <si>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</si>
  <si>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</si>
  <si>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</si>
  <si>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</si>
  <si>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</si>
  <si>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</si>
  <si>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</si>
  <si>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</si>
  <si>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</si>
  <si>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</si>
  <si>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</si>
  <si>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</si>
  <si>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</si>
  <si>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</si>
  <si>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</si>
  <si>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</si>
  <si>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</si>
  <si>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</si>
  <si>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</si>
  <si>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</si>
  <si>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</si>
  <si>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</si>
  <si>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</si>
  <si>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</si>
  <si>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</si>
  <si>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</si>
  <si>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</si>
  <si>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</si>
  <si>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</si>
  <si>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</si>
  <si>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</si>
  <si>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</si>
  <si>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</si>
  <si>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</si>
  <si>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</si>
  <si>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</si>
  <si>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</si>
  <si>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</si>
  <si>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</si>
  <si>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</si>
  <si>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</si>
  <si>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</si>
  <si>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</si>
  <si>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</si>
  <si>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</si>
  <si>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</si>
  <si>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</si>
  <si>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</si>
  <si>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</si>
  <si>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</si>
  <si>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</si>
  <si>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</si>
  <si>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</si>
  <si>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</si>
  <si>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</si>
  <si>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</si>
  <si>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</si>
  <si>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</si>
  <si>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</si>
  <si>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</si>
  <si>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</si>
  <si>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</si>
  <si>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</si>
  <si>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</si>
  <si>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</si>
  <si>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</si>
  <si>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</si>
  <si>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</si>
  <si>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</si>
  <si>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</si>
  <si>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</si>
  <si>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</si>
  <si>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</si>
  <si>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</si>
  <si>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</si>
  <si>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</si>
  <si>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</si>
  <si>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</si>
  <si>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</si>
  <si>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</si>
  <si>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</si>
  <si>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</si>
  <si>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</si>
  <si>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</si>
  <si>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</si>
  <si>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</si>
  <si>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</si>
  <si>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</si>
  <si>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</si>
  <si>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</si>
  <si>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</si>
  <si>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</si>
  <si>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</si>
  <si>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</si>
  <si>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</si>
  <si>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</si>
  <si>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</si>
  <si>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</si>
  <si>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</si>
  <si>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</si>
  <si>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</si>
  <si>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</si>
  <si>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</si>
  <si>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</si>
  <si>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</si>
  <si>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</si>
  <si>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</si>
  <si>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</si>
  <si>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</si>
  <si>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</si>
  <si>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</si>
  <si>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</si>
  <si>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</si>
  <si>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</si>
  <si>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</si>
  <si>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</si>
  <si>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</si>
  <si>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</si>
  <si>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</si>
  <si>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</si>
  <si>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</si>
  <si>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</si>
  <si>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</si>
  <si>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</si>
  <si>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</si>
  <si>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</si>
  <si>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</si>
  <si>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</si>
  <si>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</si>
  <si>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</si>
  <si>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</si>
  <si>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</si>
  <si>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</si>
  <si>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</si>
  <si>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</si>
  <si>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</si>
  <si>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</si>
  <si>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</si>
  <si>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</si>
  <si>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</si>
  <si>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</si>
  <si>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</si>
  <si>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</si>
  <si>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</si>
  <si>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</si>
  <si>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</si>
  <si>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</si>
  <si>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</si>
  <si>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</si>
  <si>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</si>
  <si>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</si>
  <si>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</si>
  <si>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</si>
  <si>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</si>
  <si>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</si>
  <si>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</si>
  <si>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</si>
  <si>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</si>
  <si>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</si>
  <si>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</si>
  <si>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</si>
  <si>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</si>
  <si>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</si>
  <si>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</si>
  <si>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</si>
  <si>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</si>
  <si>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</si>
  <si>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</si>
  <si>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</si>
  <si>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</si>
  <si>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</si>
  <si>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</si>
  <si>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</si>
  <si>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</si>
  <si>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</si>
  <si>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</si>
  <si>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</si>
  <si>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</si>
  <si>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</si>
  <si>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</si>
  <si>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</si>
  <si>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</si>
  <si>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</si>
  <si>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</si>
  <si>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</si>
  <si>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</si>
  <si>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</si>
  <si>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</si>
  <si>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</si>
  <si>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</si>
  <si>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</si>
  <si>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</si>
  <si>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</si>
  <si>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</si>
  <si>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</si>
  <si>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</si>
  <si>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</si>
  <si>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</si>
  <si>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</si>
  <si>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</si>
  <si>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</si>
  <si>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</si>
  <si>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</si>
  <si>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</si>
  <si>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</si>
  <si>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</si>
  <si>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</si>
  <si>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</si>
  <si>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</si>
  <si>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</si>
  <si>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</si>
  <si>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</si>
  <si>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</si>
  <si>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</si>
  <si>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</si>
  <si>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</si>
  <si>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</si>
  <si>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</si>
  <si>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</si>
  <si>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</si>
  <si>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</si>
  <si>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</si>
  <si>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</si>
  <si>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</si>
  <si>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</si>
  <si>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</si>
  <si>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</si>
  <si>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</si>
  <si>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</si>
  <si>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</si>
  <si>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</si>
  <si>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</si>
  <si>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</si>
  <si>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</si>
  <si>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</si>
  <si>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</si>
  <si>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</si>
  <si>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</si>
  <si>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</si>
  <si>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</si>
  <si>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</si>
  <si>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</si>
  <si>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</si>
  <si>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</si>
  <si>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</si>
  <si>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</si>
  <si>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</si>
  <si>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</si>
  <si>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</si>
  <si>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</si>
  <si>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</si>
  <si>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</si>
  <si>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</si>
  <si>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</si>
  <si>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</si>
  <si>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</si>
  <si>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</si>
  <si>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</si>
  <si>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</si>
  <si>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</si>
  <si>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</si>
  <si>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</si>
  <si>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</si>
  <si>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</si>
  <si>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</si>
  <si>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</si>
  <si>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</si>
  <si>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</si>
  <si>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</si>
  <si>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</si>
  <si>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</si>
  <si>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</si>
  <si>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</si>
  <si>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</si>
  <si>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</si>
  <si>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</si>
  <si>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</si>
  <si>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</si>
  <si>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</si>
  <si>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</si>
  <si>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</si>
  <si>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</si>
  <si>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</si>
  <si>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</si>
  <si>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</si>
  <si>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</si>
  <si>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</si>
  <si>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</si>
  <si>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</si>
  <si>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</si>
  <si>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</si>
  <si>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</si>
  <si>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</si>
  <si>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</si>
  <si>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</si>
  <si>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</si>
  <si>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</si>
  <si>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</si>
  <si>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</si>
  <si>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</si>
  <si>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</si>
  <si>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</si>
  <si>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</si>
  <si>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</si>
  <si>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</si>
  <si>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</si>
  <si>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</si>
  <si>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</si>
  <si>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</si>
  <si>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</si>
  <si>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</si>
  <si>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</si>
  <si>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</si>
  <si>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</si>
  <si>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</si>
  <si>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</si>
  <si>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</si>
  <si>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</si>
  <si>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</si>
  <si>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</si>
  <si>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</si>
  <si>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</si>
  <si>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</si>
  <si>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</si>
  <si>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</si>
  <si>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</si>
  <si>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</si>
  <si>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</si>
  <si>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</si>
  <si>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</si>
  <si>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</si>
  <si>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</si>
  <si>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</si>
  <si>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</si>
  <si>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</si>
  <si>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</si>
  <si>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</si>
  <si>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</si>
  <si>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</si>
  <si>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</si>
  <si>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</si>
  <si>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</si>
  <si>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</si>
  <si>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</si>
  <si>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</si>
  <si>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</si>
  <si>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</si>
  <si>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</si>
  <si>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</si>
  <si>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</si>
  <si>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</si>
  <si>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</si>
  <si>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</si>
  <si>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</si>
  <si>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</si>
  <si>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</si>
  <si>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</si>
  <si>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</si>
  <si>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</si>
  <si>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</si>
  <si>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</si>
  <si>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</si>
  <si>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</si>
  <si>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</si>
  <si>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</si>
  <si>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</si>
  <si>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</si>
  <si>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</si>
  <si>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</si>
  <si>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</si>
  <si>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</si>
  <si>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</si>
  <si>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</si>
  <si>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</si>
  <si>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</si>
  <si>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</si>
  <si>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</si>
  <si>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</si>
  <si>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</si>
  <si>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</si>
  <si>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</si>
  <si>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</si>
  <si>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</si>
  <si>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</si>
  <si>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</si>
  <si>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</si>
  <si>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</si>
  <si>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</si>
  <si>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</si>
  <si>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</si>
  <si>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</si>
  <si>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</si>
  <si>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</si>
  <si>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</si>
  <si>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</si>
  <si>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</si>
  <si>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</si>
  <si>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</si>
  <si>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</si>
  <si>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</si>
  <si>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</si>
  <si>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</si>
  <si>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</si>
  <si>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</si>
  <si>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</si>
  <si>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</si>
  <si>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</si>
  <si>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</si>
  <si>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</si>
  <si>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</si>
  <si>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</si>
  <si>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</si>
  <si>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</si>
  <si>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</si>
  <si>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</si>
  <si>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</si>
  <si>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</si>
  <si>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</si>
  <si>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</si>
  <si>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</si>
  <si>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</si>
  <si>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</si>
  <si>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</si>
  <si>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</si>
  <si>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</si>
  <si>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</si>
  <si>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</si>
  <si>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</si>
  <si>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</si>
  <si>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</si>
  <si>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</si>
  <si>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</si>
  <si>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</si>
  <si>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</si>
  <si>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</si>
  <si>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</si>
  <si>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</si>
  <si>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</si>
  <si>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</si>
  <si>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</si>
  <si>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</si>
  <si>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</si>
  <si>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</si>
  <si>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</si>
  <si>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</si>
  <si>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</si>
  <si>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</si>
  <si>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</si>
  <si>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</si>
  <si>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</si>
  <si>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</si>
  <si>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</si>
  <si>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</si>
  <si>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</si>
  <si>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</si>
  <si>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</si>
  <si>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</si>
  <si>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</si>
  <si>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</si>
  <si>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</si>
  <si>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</si>
  <si>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</si>
  <si>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</si>
  <si>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</si>
  <si>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</si>
  <si>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</si>
  <si>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</si>
  <si>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</si>
  <si>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</si>
  <si>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</si>
  <si>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</si>
  <si>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</si>
  <si>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</si>
  <si>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</si>
  <si>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</si>
  <si>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</si>
  <si>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</si>
  <si>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</si>
  <si>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</si>
  <si>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</si>
  <si>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</si>
  <si>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</si>
  <si>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</si>
  <si>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</si>
  <si>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</si>
  <si>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</si>
  <si>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</si>
  <si>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</si>
  <si>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</si>
  <si>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</si>
  <si>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</si>
  <si>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</si>
  <si>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</si>
  <si>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</si>
  <si>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</si>
  <si>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</si>
  <si>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</si>
  <si>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</si>
  <si>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</si>
  <si>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</si>
  <si>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</si>
  <si>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</si>
  <si>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</si>
  <si>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</si>
  <si>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</si>
  <si>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</si>
  <si>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</si>
  <si>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</si>
  <si>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</si>
  <si>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</si>
  <si>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</si>
  <si>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</si>
  <si>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</si>
  <si>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</si>
  <si>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</si>
  <si>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</si>
  <si>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</si>
  <si>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</si>
  <si>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</si>
  <si>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</si>
  <si>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</si>
  <si>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</si>
  <si>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</si>
  <si>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</si>
  <si>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</si>
  <si>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</si>
  <si>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</si>
  <si>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</si>
  <si>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</si>
  <si>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</si>
  <si>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</si>
  <si>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</si>
  <si>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</si>
  <si>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</si>
  <si>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</si>
  <si>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</si>
  <si>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</si>
  <si>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</si>
  <si>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</si>
  <si>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</si>
  <si>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</si>
  <si>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</si>
  <si>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</si>
  <si>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</si>
  <si>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</si>
  <si>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</si>
  <si>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</si>
  <si>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</si>
  <si>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</si>
  <si>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</si>
  <si>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</si>
  <si>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</si>
  <si>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</si>
  <si>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</si>
  <si>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</si>
  <si>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</si>
  <si>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</si>
  <si>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</si>
  <si>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</si>
  <si>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</si>
  <si>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</si>
  <si>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</si>
  <si>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</si>
  <si>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</si>
  <si>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</si>
  <si>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</si>
  <si>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</si>
  <si>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</si>
  <si>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</si>
  <si>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</si>
  <si>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</si>
  <si>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</si>
  <si>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</si>
  <si>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</si>
  <si>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</si>
  <si>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</si>
  <si>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</si>
  <si>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</si>
  <si>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</si>
  <si>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</si>
  <si>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</si>
  <si>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</si>
  <si>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</si>
  <si>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</si>
  <si>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</si>
  <si>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</si>
  <si>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</si>
  <si>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</si>
  <si>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</si>
  <si>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</si>
  <si>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</si>
  <si>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</si>
  <si>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</si>
  <si>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</si>
  <si>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</si>
  <si>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</si>
  <si>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</si>
  <si>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</si>
  <si>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</si>
  <si>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</si>
  <si>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</si>
  <si>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</si>
  <si>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</si>
  <si>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</si>
  <si>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</si>
  <si>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</si>
  <si>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</si>
  <si>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</si>
  <si>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</si>
  <si>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</si>
  <si>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</si>
  <si>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</si>
  <si>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</si>
  <si>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</si>
  <si>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</si>
  <si>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</si>
  <si>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</si>
  <si>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</si>
  <si>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</si>
  <si>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</si>
  <si>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</si>
  <si>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</si>
  <si>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</si>
  <si>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</si>
  <si>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</si>
  <si>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</si>
  <si>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</si>
  <si>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</si>
  <si>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</si>
  <si>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</si>
  <si>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</si>
  <si>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</si>
  <si>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</si>
  <si>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</si>
  <si>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</si>
  <si>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</si>
  <si>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</si>
  <si>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</si>
  <si>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</si>
  <si>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</si>
  <si>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</si>
  <si>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</si>
  <si>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</si>
  <si>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</si>
  <si>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</si>
  <si>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</si>
  <si>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</si>
  <si>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</si>
  <si>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</si>
  <si>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</si>
  <si>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</si>
  <si>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</si>
  <si>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</si>
  <si>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</si>
  <si>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</si>
  <si>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</si>
  <si>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</si>
  <si>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</si>
  <si>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</si>
  <si>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</si>
  <si>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</si>
  <si>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</si>
  <si>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</si>
  <si>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</si>
  <si>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</si>
  <si>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</si>
  <si>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</si>
  <si>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</si>
  <si>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</si>
  <si>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</si>
  <si>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</si>
  <si>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</si>
  <si>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</si>
  <si>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</si>
  <si>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</si>
  <si>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</si>
  <si>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</si>
  <si>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</si>
  <si>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</si>
  <si>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</si>
  <si>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</si>
  <si>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</si>
  <si>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</si>
  <si>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</si>
  <si>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</si>
  <si>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</si>
  <si>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</si>
  <si>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</si>
  <si>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</si>
  <si>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</si>
  <si>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</si>
  <si>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</si>
  <si>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</si>
  <si>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</si>
  <si>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</si>
  <si>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</si>
  <si>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</si>
  <si>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</si>
  <si>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</si>
  <si>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</si>
  <si>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</si>
  <si>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</si>
  <si>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</si>
  <si>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</si>
  <si>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</si>
  <si>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</si>
  <si>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</si>
  <si>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</si>
  <si>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</si>
  <si>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</si>
  <si>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</si>
  <si>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</si>
  <si>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</si>
  <si>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</si>
  <si>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</si>
  <si>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</si>
  <si>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</si>
  <si>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</si>
  <si>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</si>
  <si>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</si>
  <si>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</si>
  <si>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</si>
  <si>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</si>
  <si>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</si>
  <si>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</si>
  <si>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</si>
  <si>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</si>
  <si>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</si>
  <si>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</si>
  <si>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</si>
  <si>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</si>
  <si>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</si>
  <si>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</si>
  <si>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</si>
  <si>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</si>
  <si>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</si>
  <si>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</si>
  <si>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</si>
  <si>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</si>
  <si>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</si>
  <si>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</si>
  <si>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</si>
  <si>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</si>
  <si>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</si>
  <si>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</si>
  <si>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</si>
  <si>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</si>
  <si>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</si>
  <si>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</si>
  <si>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</si>
  <si>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</si>
  <si>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</si>
  <si>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</si>
  <si>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</si>
  <si>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</si>
  <si>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</si>
  <si>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</si>
  <si>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</si>
  <si>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</si>
  <si>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</si>
  <si>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</si>
  <si>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</si>
  <si>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</si>
  <si>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</si>
  <si>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</si>
  <si>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</si>
  <si>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</si>
  <si>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</si>
  <si>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</si>
  <si>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</si>
  <si>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</si>
  <si>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</si>
  <si>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</si>
  <si>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</si>
  <si>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</si>
  <si>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</si>
  <si>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</si>
  <si>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</si>
  <si>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</si>
  <si>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</si>
  <si>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</si>
  <si>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</si>
  <si>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</si>
  <si>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</si>
  <si>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</si>
  <si>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</si>
  <si>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</si>
  <si>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</si>
  <si>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</si>
  <si>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</si>
  <si>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</si>
  <si>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</si>
  <si>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</si>
  <si>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</si>
  <si>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</si>
  <si>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</si>
  <si>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</si>
  <si>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</si>
  <si>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</si>
  <si>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</si>
  <si>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</si>
  <si>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</si>
  <si>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</si>
  <si>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</si>
  <si>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</si>
  <si>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</si>
  <si>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</si>
  <si>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</si>
  <si>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</si>
  <si>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</si>
  <si>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</si>
  <si>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</si>
  <si>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</si>
  <si>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</si>
  <si>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</si>
  <si>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</si>
  <si>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</si>
  <si>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</si>
  <si>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</si>
  <si>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</si>
  <si>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</si>
  <si>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</si>
  <si>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</si>
  <si>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</si>
  <si>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</si>
  <si>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</si>
  <si>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</si>
  <si>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</si>
  <si>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</si>
  <si>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</si>
  <si>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</si>
  <si>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</si>
  <si>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</si>
  <si>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</si>
  <si>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</si>
  <si>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</si>
  <si>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</si>
  <si>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</si>
  <si>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</si>
  <si>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</si>
  <si>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</si>
  <si>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</si>
  <si>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</si>
  <si>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</si>
  <si>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</si>
  <si>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</si>
  <si>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</si>
  <si>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</si>
  <si>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</si>
  <si>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</si>
  <si>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</si>
  <si>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</si>
  <si>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</si>
  <si>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</si>
  <si>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</si>
  <si>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</si>
  <si>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</si>
  <si>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</si>
  <si>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</si>
  <si>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</si>
  <si>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</si>
  <si>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</si>
  <si>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</si>
  <si>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</si>
  <si>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</si>
  <si>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</si>
  <si>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</si>
  <si>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</si>
  <si>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</si>
  <si>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</si>
  <si>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</si>
  <si>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</si>
  <si>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</si>
  <si>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</si>
  <si>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</si>
  <si>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</si>
  <si>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</si>
  <si>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</si>
  <si>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</si>
  <si>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</si>
  <si>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</si>
  <si>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</si>
  <si>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</si>
  <si>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</si>
  <si>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</si>
  <si>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</si>
  <si>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</si>
  <si>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</si>
  <si>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</si>
  <si>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</si>
  <si>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</si>
  <si>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</si>
  <si>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</si>
  <si>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</si>
  <si>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</si>
  <si>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</si>
  <si>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</si>
  <si>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</si>
  <si>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</si>
  <si>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</si>
  <si>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</si>
  <si>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</si>
  <si>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</si>
  <si>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</si>
  <si>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</si>
  <si>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</si>
  <si>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</si>
  <si>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</si>
  <si>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</si>
  <si>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</si>
  <si>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</si>
  <si>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</si>
  <si>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</si>
  <si>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</si>
  <si>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</si>
  <si>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</si>
  <si>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</si>
  <si>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</si>
  <si>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</si>
  <si>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</si>
  <si>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</si>
  <si>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</si>
  <si>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</si>
  <si>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</si>
  <si>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</si>
  <si>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</si>
  <si>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</si>
  <si>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</si>
  <si>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</si>
  <si>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</si>
  <si>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</si>
  <si>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</si>
  <si>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</si>
  <si>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</si>
  <si>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</si>
  <si>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</si>
  <si>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</si>
  <si>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</si>
  <si>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</si>
  <si>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</si>
  <si>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</si>
  <si>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</si>
  <si>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</si>
  <si>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</si>
  <si>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</si>
  <si>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</si>
  <si>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</si>
  <si>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</si>
  <si>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</si>
  <si>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</si>
  <si>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</si>
  <si>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</si>
  <si>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</si>
  <si>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</si>
  <si>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</si>
  <si>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</si>
  <si>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</si>
  <si>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</si>
  <si>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</si>
  <si>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</si>
  <si>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</si>
  <si>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</si>
  <si>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</si>
  <si>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</si>
  <si>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</si>
  <si>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</si>
  <si>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</si>
  <si>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</si>
  <si>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</si>
  <si>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</si>
  <si>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</si>
  <si>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</si>
  <si>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</si>
  <si>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</si>
  <si>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</si>
  <si>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</si>
  <si>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</si>
  <si>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</si>
  <si>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</si>
  <si>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</si>
  <si>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</si>
  <si>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</si>
  <si>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</si>
  <si>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</si>
  <si>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</si>
  <si>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</si>
  <si>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</si>
  <si>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</si>
  <si>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</si>
  <si>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</si>
  <si>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</si>
  <si>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</si>
  <si>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</si>
  <si>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</si>
  <si>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</si>
  <si>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</si>
  <si>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</si>
  <si>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</si>
  <si>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</si>
  <si>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</si>
  <si>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</si>
  <si>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</si>
  <si>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</si>
  <si>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</si>
  <si>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</si>
  <si>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</si>
  <si>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</si>
  <si>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</si>
  <si>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</si>
  <si>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</si>
  <si>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</si>
  <si>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</si>
  <si>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</si>
  <si>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</si>
  <si>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</si>
  <si>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</si>
  <si>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</si>
  <si>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</si>
  <si>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</si>
  <si>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</si>
  <si>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</si>
  <si>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</si>
  <si>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</si>
  <si>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</si>
  <si>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</si>
  <si>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</si>
  <si>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</si>
  <si>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</si>
  <si>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</si>
  <si>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</si>
  <si>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</si>
  <si>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</si>
  <si>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</si>
  <si>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</si>
  <si>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</si>
  <si>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</si>
  <si>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</si>
  <si>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</si>
  <si>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</si>
  <si>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</si>
  <si>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</si>
  <si>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</si>
  <si>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</si>
  <si>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</si>
  <si>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</si>
  <si>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</si>
  <si>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</si>
  <si>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</si>
  <si>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</si>
  <si>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</si>
  <si>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</si>
  <si>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</si>
  <si>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</si>
  <si>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</si>
  <si>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</si>
  <si>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</si>
  <si>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</si>
  <si>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</si>
  <si>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</si>
  <si>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</si>
  <si>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</si>
  <si>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</si>
  <si>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</si>
  <si>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</si>
  <si>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</si>
  <si>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</si>
  <si>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</si>
  <si>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</si>
  <si>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</si>
  <si>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</si>
  <si>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</si>
  <si>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</si>
  <si>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</si>
  <si>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</si>
  <si>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</si>
  <si>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</si>
  <si>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</si>
  <si>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</si>
  <si>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</si>
  <si>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</si>
  <si>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</si>
  <si>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</si>
  <si>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</si>
  <si>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</si>
  <si>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</si>
  <si>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</si>
  <si>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</si>
  <si>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</si>
  <si>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</si>
  <si>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</si>
  <si>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</si>
  <si>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</si>
  <si>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</si>
  <si>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</si>
  <si>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</si>
  <si>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</si>
  <si>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</si>
  <si>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</si>
  <si>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</si>
  <si>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</si>
  <si>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</si>
  <si>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</si>
  <si>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</si>
  <si>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</si>
  <si>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</si>
  <si>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</si>
  <si>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</si>
  <si>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</si>
  <si>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</si>
  <si>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</si>
  <si>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</si>
  <si>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</si>
  <si>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</si>
  <si>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</si>
  <si>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</si>
  <si>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</si>
  <si>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</si>
  <si>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</si>
  <si>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</si>
  <si>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</si>
  <si>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</si>
  <si>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</si>
  <si>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</si>
  <si>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</si>
  <si>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</si>
  <si>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</si>
  <si>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</si>
  <si>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</si>
  <si>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</si>
  <si>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</si>
  <si>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</si>
  <si>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</si>
  <si>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</si>
  <si>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</si>
  <si>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</si>
  <si>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</si>
  <si>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</si>
  <si>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</si>
  <si>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</si>
  <si>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</si>
  <si>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</si>
  <si>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</si>
  <si>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</si>
  <si>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</si>
  <si>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</si>
  <si>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</si>
  <si>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</si>
  <si>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</si>
  <si>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</si>
  <si>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</si>
  <si>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</si>
  <si>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</si>
  <si>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</si>
  <si>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</si>
  <si>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</si>
  <si>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</si>
  <si>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</si>
  <si>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</si>
  <si>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</si>
  <si>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</si>
  <si>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</si>
  <si>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</si>
  <si>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</si>
  <si>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</si>
  <si>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</si>
  <si>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</si>
  <si>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</si>
  <si>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</si>
  <si>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</si>
  <si>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</si>
  <si>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</si>
  <si>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</si>
  <si>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</si>
  <si>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</si>
  <si>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</si>
  <si>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</si>
  <si>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</si>
  <si>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</si>
  <si>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</si>
  <si>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</si>
  <si>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</si>
  <si>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</si>
  <si>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</si>
  <si>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</si>
  <si>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</si>
  <si>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</si>
  <si>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</si>
  <si>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</si>
  <si>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</si>
  <si>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</si>
  <si>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</si>
  <si>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</si>
  <si>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</si>
  <si>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</si>
  <si>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</si>
  <si>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</si>
  <si>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</si>
  <si>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</si>
  <si>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</si>
  <si>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</si>
  <si>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</si>
  <si>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</si>
  <si>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</si>
  <si>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</si>
  <si>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</si>
  <si>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</si>
  <si>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</si>
  <si>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</si>
  <si>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</si>
  <si>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</si>
  <si>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</si>
  <si>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</si>
  <si>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</si>
  <si>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</si>
  <si>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</si>
  <si>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</si>
  <si>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</si>
  <si>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</si>
  <si>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</si>
  <si>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</si>
  <si>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</si>
  <si>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</si>
  <si>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</si>
  <si>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</si>
  <si>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</si>
  <si>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</si>
  <si>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</si>
  <si>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</si>
  <si>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</si>
  <si>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</si>
  <si>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</si>
  <si>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</si>
  <si>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</si>
  <si>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</si>
  <si>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</si>
  <si>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</si>
  <si>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</si>
  <si>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</si>
  <si>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</si>
  <si>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</si>
  <si>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</si>
  <si>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</si>
  <si>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</si>
  <si>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</si>
  <si>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</si>
  <si>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</si>
  <si>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</si>
  <si>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</si>
  <si>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</si>
  <si>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</si>
  <si>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</si>
  <si>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</si>
  <si>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</si>
  <si>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</si>
  <si>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</si>
  <si>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</si>
  <si>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</si>
  <si>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</si>
  <si>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</si>
  <si>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</si>
  <si>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</si>
  <si>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</si>
  <si>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</si>
  <si>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</si>
  <si>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</si>
  <si>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</si>
  <si>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</si>
  <si>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</si>
  <si>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</si>
  <si>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</si>
  <si>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</si>
  <si>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</si>
  <si>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</si>
  <si>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</si>
  <si>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</si>
  <si>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</si>
  <si>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</si>
  <si>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</si>
  <si>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</si>
  <si>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</si>
  <si>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</si>
  <si>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</si>
  <si>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</si>
  <si>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</si>
  <si>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</si>
  <si>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</si>
  <si>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</si>
  <si>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</si>
  <si>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</si>
  <si>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</si>
  <si>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</si>
  <si>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</si>
  <si>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</si>
  <si>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</si>
  <si>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</si>
  <si>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</si>
  <si>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</si>
  <si>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</si>
  <si>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</si>
  <si>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</si>
  <si>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</si>
  <si>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</si>
  <si>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</si>
  <si>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</si>
  <si>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</si>
  <si>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</si>
  <si>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</si>
  <si>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</si>
  <si>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</si>
  <si>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</si>
  <si>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</si>
  <si>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</si>
  <si>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</si>
  <si>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</si>
  <si>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</si>
  <si>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</si>
  <si>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</si>
  <si>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</si>
  <si>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</si>
  <si>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</si>
  <si>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</si>
  <si>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</si>
  <si>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</si>
  <si>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</si>
  <si>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</si>
  <si>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</si>
  <si>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</si>
  <si>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</si>
  <si>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</si>
  <si>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</si>
  <si>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</si>
  <si>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</si>
  <si>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</si>
  <si>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</si>
  <si>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</si>
  <si>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</si>
  <si>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</si>
  <si>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</si>
  <si>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</si>
  <si>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</si>
  <si>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</si>
  <si>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</si>
  <si>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</si>
  <si>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</si>
  <si>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</si>
  <si>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</si>
  <si>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</si>
  <si>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</si>
  <si>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</si>
  <si>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</si>
  <si>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</si>
  <si>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</si>
  <si>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</si>
  <si>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</si>
  <si>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</si>
  <si>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</si>
  <si>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</si>
  <si>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</si>
  <si>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</si>
  <si>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</si>
  <si>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</si>
  <si>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</si>
  <si>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</si>
  <si>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</si>
  <si>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</si>
  <si>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</si>
  <si>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</si>
  <si>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</si>
  <si>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</si>
  <si>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</si>
  <si>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</si>
  <si>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</si>
  <si>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</si>
  <si>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</si>
  <si>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</si>
  <si>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</si>
  <si>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</si>
  <si>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</si>
  <si>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</si>
  <si>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</si>
  <si>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</si>
  <si>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</si>
  <si>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</si>
  <si>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</si>
  <si>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</si>
  <si>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</si>
  <si>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</si>
  <si>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</si>
  <si>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</si>
  <si>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</si>
  <si>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</si>
  <si>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</si>
  <si>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</si>
  <si>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</si>
  <si>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</si>
  <si>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</si>
  <si>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</si>
  <si>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</si>
  <si>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</si>
  <si>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</si>
  <si>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</si>
  <si>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</si>
  <si>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</si>
  <si>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</si>
  <si>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</si>
  <si>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</si>
  <si>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</si>
  <si>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</si>
  <si>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</si>
  <si>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</si>
  <si>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</si>
  <si>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</si>
  <si>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</si>
  <si>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</si>
  <si>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</si>
  <si>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</si>
  <si>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</si>
  <si>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</si>
  <si>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</si>
  <si>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</si>
  <si>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</si>
  <si>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</si>
  <si>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</si>
  <si>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</si>
  <si>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</si>
  <si>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</si>
  <si>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</si>
  <si>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</si>
  <si>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</si>
  <si>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</si>
  <si>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</si>
  <si>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</si>
  <si>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</si>
  <si>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</si>
  <si>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</si>
  <si>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</si>
  <si>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</si>
  <si>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</si>
  <si>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</si>
  <si>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</si>
  <si>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</si>
  <si>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</si>
  <si>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</si>
  <si>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</si>
  <si>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</si>
  <si>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</si>
  <si>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</si>
  <si>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</si>
  <si>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</si>
  <si>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</si>
  <si>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</si>
  <si>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</si>
  <si>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</si>
  <si>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</si>
  <si>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</si>
  <si>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</si>
  <si>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</si>
  <si>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</si>
  <si>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</si>
  <si>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</si>
  <si>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</si>
  <si>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</si>
  <si>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</si>
  <si>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</si>
  <si>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</si>
  <si>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</si>
  <si>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</si>
  <si>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</si>
  <si>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</si>
  <si>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</si>
  <si>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</si>
  <si>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</si>
  <si>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</si>
  <si>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</si>
  <si>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</si>
  <si>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</si>
  <si>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</si>
  <si>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</si>
  <si>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</si>
  <si>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</si>
  <si>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</si>
  <si>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</si>
  <si>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</si>
  <si>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</si>
  <si>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</si>
  <si>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</si>
  <si>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</si>
  <si>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</si>
  <si>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</si>
  <si>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</si>
  <si>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</si>
  <si>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</si>
  <si>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</si>
  <si>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</si>
  <si>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</si>
  <si>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</si>
  <si>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</si>
  <si>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</si>
  <si>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</si>
  <si>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</si>
  <si>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</si>
  <si>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</si>
  <si>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</si>
  <si>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</si>
  <si>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</si>
  <si>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</si>
  <si>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</si>
  <si>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</si>
  <si>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</si>
  <si>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</si>
  <si>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</si>
  <si>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</si>
  <si>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</si>
  <si>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</si>
  <si>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</si>
  <si>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</si>
  <si>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</si>
  <si>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</si>
  <si>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</si>
  <si>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</si>
  <si>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</si>
  <si>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</si>
  <si>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</si>
  <si>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</si>
  <si>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</si>
  <si>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</si>
  <si>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</si>
  <si>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</si>
  <si>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</si>
  <si>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</si>
  <si>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</si>
  <si>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</si>
  <si>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</si>
  <si>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</si>
  <si>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</si>
  <si>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</si>
  <si>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</si>
  <si>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</si>
  <si>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</si>
  <si>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</si>
  <si>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</si>
  <si>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</si>
  <si>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</si>
  <si>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</si>
  <si>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</si>
  <si>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</si>
  <si>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</si>
  <si>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</si>
  <si>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</si>
  <si>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</si>
  <si>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</si>
  <si>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</si>
  <si>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</si>
  <si>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</si>
  <si>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</si>
  <si>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</si>
  <si>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</si>
  <si>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</si>
  <si>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</si>
  <si>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</si>
  <si>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</si>
  <si>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</si>
  <si>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</si>
  <si>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</si>
  <si>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</si>
  <si>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</si>
  <si>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</si>
  <si>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</si>
  <si>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</si>
  <si>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</si>
  <si>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</si>
  <si>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</si>
  <si>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</si>
  <si>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</si>
  <si>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</si>
  <si>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</si>
  <si>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</si>
  <si>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</si>
  <si>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</si>
  <si>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</si>
  <si>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</si>
  <si>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</si>
  <si>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</si>
  <si>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</si>
  <si>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</si>
  <si>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</si>
  <si>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</si>
  <si>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</si>
  <si>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</si>
  <si>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</si>
  <si>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</si>
  <si>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</si>
  <si>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</si>
  <si>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</si>
  <si>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</si>
  <si>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</si>
  <si>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</si>
  <si>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</si>
  <si>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</si>
  <si>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</si>
  <si>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</si>
  <si>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</si>
  <si>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</si>
  <si>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</si>
  <si>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</si>
  <si>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</si>
  <si>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</si>
  <si>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</si>
  <si>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</si>
  <si>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</si>
  <si>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</si>
  <si>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</si>
  <si>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</si>
  <si>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</si>
  <si>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</si>
  <si>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</si>
  <si>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</si>
  <si>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</si>
  <si>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</si>
  <si>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</si>
  <si>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</si>
  <si>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</si>
  <si>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</si>
  <si>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</si>
  <si>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</si>
  <si>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</si>
  <si>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</si>
  <si>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</si>
  <si>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</si>
  <si>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</si>
  <si>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</si>
  <si>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</si>
  <si>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</si>
  <si>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</si>
  <si>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</si>
  <si>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</si>
  <si>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</si>
  <si>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</si>
  <si>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</si>
  <si>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</si>
  <si>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</si>
  <si>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</si>
  <si>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</si>
  <si>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</si>
  <si>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</si>
  <si>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</si>
  <si>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</si>
  <si>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</si>
  <si>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</si>
  <si>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</si>
  <si>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</si>
  <si>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</si>
  <si>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</si>
  <si>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</si>
  <si>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</si>
  <si>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</si>
  <si>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</si>
  <si>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</si>
  <si>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</si>
  <si>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</si>
  <si>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</si>
  <si>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</si>
  <si>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</si>
  <si>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</si>
  <si>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</si>
  <si>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</si>
  <si>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</si>
  <si>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</si>
  <si>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</si>
  <si>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</si>
  <si>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</si>
  <si>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</si>
  <si>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</si>
  <si>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</si>
  <si>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</si>
  <si>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</si>
  <si>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</si>
  <si>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</si>
  <si>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</si>
  <si>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</si>
  <si>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</si>
  <si>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</si>
  <si>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</si>
  <si>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</si>
  <si>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</si>
  <si>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</si>
  <si>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</si>
  <si>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</si>
  <si>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</si>
  <si>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</si>
  <si>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</si>
  <si>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</si>
  <si>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</si>
  <si>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</si>
  <si>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</si>
  <si>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</si>
  <si>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</si>
  <si>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</si>
  <si>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</si>
  <si>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</si>
  <si>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</si>
  <si>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</si>
  <si>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</si>
  <si>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</si>
  <si>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</si>
  <si>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</si>
  <si>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</si>
  <si>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</si>
  <si>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</si>
  <si>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</si>
  <si>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</si>
  <si>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</si>
  <si>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</si>
  <si>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</si>
  <si>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</si>
  <si>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</si>
  <si>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</si>
  <si>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</si>
  <si>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</si>
  <si>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</si>
  <si>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</si>
  <si>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</si>
  <si>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</si>
  <si>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</si>
  <si>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</si>
  <si>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</si>
  <si>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</si>
  <si>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</si>
  <si>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</si>
  <si>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</si>
  <si>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</si>
  <si>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</si>
  <si>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</si>
  <si>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</si>
  <si>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</si>
  <si>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</si>
  <si>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</si>
  <si>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</si>
  <si>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</si>
  <si>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</si>
  <si>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</si>
  <si>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</si>
  <si>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</si>
  <si>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</si>
  <si>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</si>
  <si>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</si>
  <si>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</si>
  <si>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</si>
  <si>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</si>
  <si>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</si>
  <si>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</si>
  <si>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</si>
  <si>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</si>
  <si>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</si>
  <si>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</si>
  <si>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</si>
  <si>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</si>
  <si>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</si>
  <si>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</si>
  <si>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</si>
  <si>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</si>
  <si>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</si>
  <si>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</si>
  <si>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</si>
  <si>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</si>
  <si>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</si>
  <si>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</si>
  <si>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</si>
  <si>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</si>
  <si>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</si>
  <si>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</si>
  <si>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</si>
  <si>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</si>
  <si>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</si>
  <si>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</si>
  <si>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</si>
  <si>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</si>
  <si>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</si>
  <si>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</si>
  <si>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</si>
  <si>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</si>
  <si>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</si>
  <si>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</si>
  <si>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</si>
  <si>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</si>
  <si>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</si>
  <si>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</si>
  <si>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</si>
  <si>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</si>
  <si>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</si>
  <si>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</si>
  <si>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</si>
  <si>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</si>
  <si>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</si>
  <si>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</si>
  <si>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</si>
  <si>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</si>
  <si>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</si>
  <si>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</si>
  <si>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</si>
  <si>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</si>
  <si>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</si>
  <si>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</si>
  <si>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</si>
  <si>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</si>
  <si>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</si>
  <si>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</si>
  <si>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</si>
  <si>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</si>
  <si>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</si>
  <si>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</si>
  <si>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</si>
  <si>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</si>
  <si>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</si>
  <si>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</si>
  <si>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</si>
  <si>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</si>
  <si>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</si>
  <si>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</si>
  <si>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</si>
  <si>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</si>
  <si>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</si>
  <si>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</si>
  <si>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</si>
  <si>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</si>
  <si>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</si>
  <si>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</si>
  <si>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</si>
  <si>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</si>
  <si>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</si>
  <si>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</si>
  <si>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</si>
  <si>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</si>
  <si>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</si>
  <si>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</si>
  <si>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</si>
  <si>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</si>
  <si>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</si>
  <si>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</si>
  <si>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</si>
  <si>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</si>
  <si>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</si>
  <si>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</si>
  <si>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</si>
  <si>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</si>
  <si>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</si>
  <si>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</si>
  <si>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</si>
  <si>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</si>
  <si>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</si>
  <si>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</si>
  <si>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</si>
  <si>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</si>
  <si>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</si>
  <si>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</si>
  <si>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</si>
  <si>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</si>
  <si>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</si>
  <si>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</si>
  <si>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</si>
  <si>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</si>
  <si>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</si>
  <si>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</si>
  <si>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</si>
  <si>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</si>
  <si>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</si>
  <si>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</si>
  <si>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</si>
  <si>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</si>
  <si>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</si>
  <si>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</si>
  <si>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</si>
  <si>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</si>
  <si>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</si>
  <si>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</si>
  <si>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</si>
  <si>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</si>
  <si>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</si>
  <si>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</si>
  <si>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</si>
  <si>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</si>
  <si>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</si>
  <si>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</si>
  <si>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</si>
  <si>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</si>
  <si>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</si>
  <si>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</si>
  <si>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</si>
  <si>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</si>
  <si>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</si>
  <si>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</si>
  <si>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</si>
  <si>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</si>
  <si>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</si>
  <si>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</si>
  <si>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</si>
  <si>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</si>
  <si>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</si>
  <si>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</si>
  <si>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</si>
  <si>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</si>
  <si>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</si>
  <si>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</si>
  <si>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</si>
  <si>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</si>
  <si>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</si>
  <si>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</si>
  <si>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</si>
  <si>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</si>
  <si>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</si>
  <si>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</si>
  <si>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</si>
  <si>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</si>
  <si>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</si>
  <si>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</si>
  <si>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</si>
  <si>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</si>
  <si>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</si>
  <si>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</si>
  <si>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</si>
  <si>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</si>
  <si>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</si>
  <si>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</si>
  <si>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</si>
  <si>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</si>
  <si>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</si>
  <si>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</si>
  <si>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</si>
  <si>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</si>
  <si>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</si>
  <si>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</si>
  <si>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</si>
  <si>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</si>
  <si>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</si>
  <si>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</si>
  <si>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</si>
  <si>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</si>
  <si>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</si>
  <si>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</si>
  <si>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</si>
  <si>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</si>
  <si>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</si>
  <si>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</si>
  <si>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</si>
  <si>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</si>
  <si>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</si>
  <si>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</si>
  <si>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</si>
  <si>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</si>
  <si>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</si>
  <si>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</si>
  <si>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</si>
  <si>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</si>
  <si>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</si>
  <si>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</si>
  <si>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</si>
  <si>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</si>
  <si>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</si>
  <si>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</si>
  <si>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</si>
  <si>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</si>
  <si>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</si>
  <si>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</si>
  <si>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</si>
  <si>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</si>
  <si>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</si>
  <si>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</si>
  <si>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</si>
  <si>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</si>
  <si>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</si>
  <si>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</si>
  <si>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</si>
  <si>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</si>
  <si>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</si>
  <si>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</si>
  <si>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</si>
  <si>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</si>
  <si>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</si>
  <si>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</si>
  <si>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</si>
  <si>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</si>
  <si>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</si>
  <si>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</si>
  <si>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</si>
  <si>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</si>
  <si>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</si>
  <si>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</si>
  <si>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</si>
  <si>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</si>
  <si>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</si>
  <si>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</si>
  <si>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</si>
  <si>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</si>
  <si>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</si>
  <si>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</si>
  <si>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</si>
  <si>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</si>
  <si>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</si>
  <si>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</si>
  <si>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</si>
  <si>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</si>
  <si>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</si>
  <si>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</si>
  <si>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</si>
  <si>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</si>
  <si>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</si>
  <si>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</si>
  <si>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</si>
  <si>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</si>
  <si>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</si>
  <si>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</si>
  <si>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</si>
  <si>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</si>
  <si>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</si>
  <si>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</si>
  <si>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</si>
  <si>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</si>
  <si>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</si>
  <si>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</si>
  <si>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</si>
  <si>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</si>
  <si>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</si>
  <si>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</si>
  <si>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</si>
  <si>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</si>
  <si>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</si>
  <si>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</si>
  <si>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</si>
  <si>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</si>
  <si>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</si>
  <si>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</si>
  <si>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</si>
  <si>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</si>
  <si>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</si>
  <si>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</si>
  <si>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</si>
  <si>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</si>
  <si>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</si>
  <si>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</si>
  <si>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</si>
  <si>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</si>
  <si>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</si>
  <si>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</si>
  <si>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</si>
  <si>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</si>
  <si>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</si>
  <si>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</si>
  <si>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</si>
  <si>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</si>
  <si>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</si>
  <si>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</si>
  <si>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</si>
  <si>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</si>
  <si>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</si>
  <si>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</si>
  <si>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</si>
  <si>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</si>
  <si>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</si>
  <si>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</si>
  <si>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</si>
  <si>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</si>
  <si>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</si>
  <si>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</si>
  <si>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</si>
  <si>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</si>
  <si>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</si>
  <si>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</si>
  <si>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</si>
  <si>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</si>
  <si>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</si>
  <si>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</si>
  <si>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</si>
  <si>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</si>
  <si>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</si>
  <si>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</si>
  <si>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</si>
  <si>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</si>
  <si>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</si>
  <si>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</si>
  <si>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</si>
  <si>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</si>
  <si>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</si>
  <si>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</si>
  <si>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</si>
  <si>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</si>
  <si>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</si>
  <si>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</si>
  <si>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</si>
  <si>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</si>
  <si>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</si>
  <si>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</si>
  <si>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</si>
  <si>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</si>
  <si>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</si>
  <si>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</si>
  <si>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</si>
  <si>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</si>
  <si>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</si>
  <si>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</si>
  <si>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</si>
  <si>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</si>
  <si>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</si>
  <si>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</si>
  <si>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</si>
  <si>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</si>
  <si>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</si>
  <si>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</si>
  <si>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</si>
  <si>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</si>
  <si>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</si>
  <si>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</si>
  <si>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</si>
  <si>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</si>
  <si>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</si>
  <si>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</si>
  <si>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</si>
  <si>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</si>
  <si>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</si>
  <si>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</si>
  <si>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</si>
  <si>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</si>
  <si>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</si>
  <si>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</si>
  <si>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</si>
  <si>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</si>
  <si>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</si>
  <si>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</si>
  <si>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</si>
  <si>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</si>
  <si>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</si>
  <si>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</si>
  <si>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</si>
  <si>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</si>
  <si>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</si>
  <si>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</si>
  <si>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</si>
  <si>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</si>
  <si>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</si>
  <si>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</si>
  <si>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</si>
  <si>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</si>
  <si>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</si>
  <si>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</si>
  <si>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</si>
  <si>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</si>
  <si>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</si>
  <si>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</si>
  <si>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</si>
  <si>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</si>
  <si>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</si>
  <si>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</si>
  <si>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</si>
  <si>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</si>
  <si>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</si>
  <si>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</si>
  <si>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</si>
  <si>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</si>
  <si>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</si>
  <si>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</si>
  <si>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</si>
  <si>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</si>
  <si>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</si>
  <si>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</si>
  <si>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</si>
  <si>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</si>
  <si>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</si>
  <si>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</si>
  <si>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</si>
  <si>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</si>
  <si>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</si>
  <si>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</si>
  <si>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</si>
  <si>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</si>
  <si>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</si>
  <si>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</si>
  <si>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</si>
  <si>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</si>
  <si>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</si>
  <si>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</si>
  <si>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</si>
  <si>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</si>
  <si>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</si>
  <si>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</si>
  <si>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</si>
  <si>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</si>
  <si>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</si>
  <si>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</si>
  <si>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</si>
  <si>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</si>
  <si>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</si>
  <si>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</si>
  <si>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</si>
  <si>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</si>
  <si>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</si>
  <si>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</si>
  <si>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</si>
  <si>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</si>
  <si>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</si>
  <si>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</si>
  <si>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</si>
  <si>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</si>
  <si>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</si>
  <si>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</si>
  <si>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</si>
  <si>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</si>
  <si>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</si>
  <si>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</si>
  <si>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</si>
  <si>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</si>
  <si>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</si>
  <si>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</si>
  <si>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</si>
  <si>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</si>
  <si>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</si>
  <si>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</si>
  <si>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</si>
  <si>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</si>
  <si>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</si>
  <si>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</si>
  <si>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</si>
  <si>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</si>
  <si>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</si>
  <si>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</si>
  <si>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</si>
  <si>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</si>
  <si>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</si>
  <si>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</si>
  <si>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</si>
  <si>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</si>
  <si>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</si>
  <si>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</si>
  <si>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</si>
  <si>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</si>
  <si>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</si>
  <si>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</si>
  <si>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</si>
  <si>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</si>
  <si>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</si>
  <si>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</si>
  <si>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</si>
  <si>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</si>
  <si>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</si>
  <si>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</si>
  <si>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</si>
  <si>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</si>
  <si>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</si>
  <si>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</si>
  <si>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</si>
  <si>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</si>
  <si>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</si>
  <si>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</si>
  <si>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</si>
  <si>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</si>
  <si>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</si>
  <si>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</si>
  <si>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</si>
  <si>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</si>
  <si>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</si>
  <si>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</si>
  <si>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</si>
  <si>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</si>
  <si>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</si>
  <si>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</si>
  <si>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</si>
  <si>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</si>
  <si>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</si>
  <si>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</si>
  <si>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</si>
  <si>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</si>
  <si>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</si>
  <si>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</si>
  <si>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</si>
  <si>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</si>
  <si>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</si>
  <si>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</si>
  <si>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</si>
  <si>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</si>
  <si>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</si>
  <si>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</si>
  <si>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</si>
  <si>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</si>
  <si>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</si>
  <si>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</si>
  <si>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</si>
  <si>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</si>
  <si>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</si>
  <si>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</si>
  <si>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</si>
  <si>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</si>
  <si>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</si>
  <si>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</si>
  <si>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</si>
  <si>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</si>
  <si>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</si>
  <si>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</si>
  <si>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</si>
  <si>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</si>
  <si>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</si>
  <si>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</si>
  <si>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</si>
  <si>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</si>
  <si>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</si>
  <si>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</si>
  <si>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</si>
  <si>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</si>
  <si>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</si>
  <si>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</si>
  <si>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</si>
  <si>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</si>
  <si>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</si>
  <si>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</si>
  <si>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</si>
  <si>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</si>
  <si>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</si>
  <si>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</si>
  <si>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</si>
  <si>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</si>
  <si>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</si>
  <si>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</si>
  <si>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</si>
  <si>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</si>
  <si>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</si>
  <si>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</si>
  <si>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</si>
  <si>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</si>
  <si>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</si>
  <si>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</si>
  <si>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</si>
  <si>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</si>
  <si>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</si>
  <si>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</si>
  <si>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</si>
  <si>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</si>
  <si>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</si>
  <si>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</si>
  <si>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</si>
  <si>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</si>
  <si>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</si>
  <si>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</si>
  <si>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</si>
  <si>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</si>
  <si>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</si>
  <si>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</si>
  <si>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</si>
  <si>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</si>
  <si>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</si>
  <si>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</si>
  <si>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</si>
  <si>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</si>
  <si>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</si>
  <si>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</si>
  <si>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</si>
  <si>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</si>
  <si>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</si>
  <si>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</si>
  <si>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</si>
  <si>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</si>
  <si>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</si>
  <si>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</si>
  <si>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</si>
  <si>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</si>
  <si>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</si>
  <si>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</si>
  <si>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</si>
  <si>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</si>
  <si>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</si>
  <si>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</si>
  <si>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</si>
  <si>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</si>
  <si>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</si>
  <si>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</si>
  <si>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</si>
  <si>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</si>
  <si>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</si>
  <si>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</si>
  <si>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</si>
  <si>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</si>
  <si>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</si>
  <si>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</si>
  <si>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</si>
  <si>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</si>
  <si>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</si>
  <si>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</si>
  <si>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</si>
  <si>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</si>
  <si>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</si>
  <si>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</si>
  <si>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</si>
  <si>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</si>
  <si>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</si>
  <si>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</si>
  <si>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</si>
  <si>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</si>
  <si>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</si>
  <si>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</si>
  <si>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</si>
  <si>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</si>
  <si>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</si>
  <si>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</si>
  <si>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</si>
  <si>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</si>
  <si>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</si>
  <si>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</si>
  <si>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</si>
  <si>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</si>
  <si>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</si>
  <si>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</si>
  <si>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</si>
  <si>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</si>
  <si>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</si>
  <si>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</si>
  <si>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</si>
  <si>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</si>
  <si>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</si>
  <si>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</si>
  <si>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</si>
  <si>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</si>
  <si>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</si>
  <si>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</si>
  <si>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</si>
  <si>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</si>
  <si>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</si>
  <si>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</si>
  <si>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</si>
  <si>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</si>
  <si>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</si>
  <si>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</si>
  <si>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</si>
  <si>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</si>
  <si>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</si>
  <si>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</si>
  <si>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</si>
  <si>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</si>
  <si>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</si>
  <si>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</si>
  <si>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</si>
  <si>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</si>
  <si>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</si>
  <si>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</si>
  <si>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</si>
  <si>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</si>
  <si>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</si>
  <si>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</si>
  <si>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</si>
  <si>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</si>
  <si>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</si>
  <si>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</si>
  <si>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</si>
  <si>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</si>
  <si>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</si>
  <si>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</si>
  <si>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</si>
  <si>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</si>
  <si>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</si>
  <si>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</si>
  <si>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</si>
  <si>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</si>
  <si>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</si>
  <si>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</si>
  <si>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</si>
  <si>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</si>
  <si>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</si>
  <si>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</si>
  <si>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</si>
  <si>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</si>
  <si>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</si>
  <si>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</si>
  <si>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</si>
  <si>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</si>
  <si>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</si>
  <si>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</si>
  <si>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</si>
  <si>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</si>
  <si>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</si>
  <si>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</si>
  <si>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</si>
  <si>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</si>
  <si>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</si>
  <si>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</si>
  <si>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</si>
  <si>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</si>
  <si>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</si>
  <si>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</si>
  <si>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</si>
  <si>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</si>
  <si>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</si>
  <si>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</si>
  <si>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</si>
  <si>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</si>
  <si>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</si>
  <si>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</si>
  <si>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</si>
  <si>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</si>
  <si>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</si>
  <si>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</si>
  <si>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</si>
  <si>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</si>
  <si>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</si>
  <si>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</si>
  <si>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</si>
  <si>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</si>
  <si>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</si>
  <si>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</si>
  <si>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</si>
  <si>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</si>
  <si>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</si>
  <si>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</si>
  <si>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</si>
  <si>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</si>
  <si>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</si>
  <si>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</si>
  <si>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</si>
  <si>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</si>
  <si>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</si>
  <si>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</si>
  <si>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</si>
  <si>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</si>
  <si>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</si>
  <si>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</si>
  <si>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</si>
  <si>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</si>
  <si>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</si>
  <si>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</si>
  <si>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</si>
  <si>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</si>
  <si>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</si>
  <si>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</si>
  <si>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</si>
  <si>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</si>
  <si>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</si>
  <si>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</si>
  <si>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</si>
  <si>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</si>
  <si>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</si>
  <si>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</si>
  <si>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</si>
  <si>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</si>
  <si>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</si>
  <si>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</si>
  <si>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</si>
  <si>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</si>
  <si>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</si>
  <si>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</si>
  <si>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</si>
  <si>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</si>
  <si>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</si>
  <si>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</si>
  <si>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</si>
  <si>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</si>
  <si>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</si>
  <si>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</si>
  <si>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</si>
  <si>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</si>
  <si>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</si>
  <si>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</si>
  <si>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</si>
  <si>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</si>
  <si>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</si>
  <si>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</si>
  <si>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</si>
  <si>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</si>
  <si>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</si>
  <si>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</si>
  <si>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</si>
  <si>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</si>
  <si>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</si>
  <si>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</si>
  <si>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</si>
  <si>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</si>
  <si>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</si>
  <si>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</si>
  <si>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</si>
  <si>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</si>
  <si>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</si>
  <si>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</si>
  <si>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</si>
  <si>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</si>
  <si>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</si>
  <si>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</si>
  <si>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</si>
  <si>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</si>
  <si>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</si>
  <si>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</si>
  <si>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</si>
  <si>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</si>
  <si>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</si>
  <si>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</si>
  <si>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</si>
  <si>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</si>
  <si>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</si>
  <si>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</si>
  <si>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</si>
  <si>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</si>
  <si>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</si>
  <si>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</si>
  <si>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</si>
  <si>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</si>
  <si>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</si>
  <si>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</si>
  <si>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</si>
  <si>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</si>
  <si>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</si>
  <si>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</si>
  <si>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</si>
  <si>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</si>
  <si>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</si>
  <si>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</si>
  <si>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</si>
  <si>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</si>
  <si>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</si>
  <si>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</si>
  <si>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</si>
  <si>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</si>
  <si>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</si>
  <si>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</si>
  <si>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</si>
  <si>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</si>
  <si>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</si>
  <si>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</si>
  <si>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</si>
  <si>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</si>
  <si>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</si>
  <si>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</si>
  <si>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</si>
  <si>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</si>
  <si>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</si>
  <si>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</si>
  <si>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</si>
  <si>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</si>
  <si>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</si>
  <si>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</si>
  <si>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</si>
  <si>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</si>
  <si>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</si>
  <si>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</si>
  <si>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</si>
  <si>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</si>
  <si>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</si>
  <si>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</si>
  <si>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</si>
  <si>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</si>
  <si>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</si>
  <si>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</si>
  <si>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</si>
  <si>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</si>
  <si>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</si>
  <si>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</si>
  <si>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</si>
  <si>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</si>
  <si>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</si>
  <si>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</si>
  <si>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</si>
  <si>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</si>
  <si>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</si>
  <si>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</si>
  <si>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</si>
  <si>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</si>
  <si>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</si>
  <si>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</si>
  <si>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</si>
  <si>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</si>
  <si>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</si>
  <si>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</si>
  <si>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</si>
  <si>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</si>
  <si>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</si>
  <si>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</si>
  <si>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</si>
  <si>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</si>
  <si>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</si>
  <si>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</si>
  <si>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</si>
  <si>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</si>
  <si>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</si>
  <si>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</si>
  <si>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</si>
  <si>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</si>
  <si>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</si>
  <si>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</si>
  <si>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</si>
  <si>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</si>
  <si>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</si>
  <si>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</si>
  <si>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</si>
  <si>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</si>
  <si>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</si>
  <si>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</si>
  <si>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</si>
  <si>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</si>
  <si>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</si>
  <si>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</si>
  <si>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</si>
  <si>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</si>
  <si>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</si>
  <si>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</si>
  <si>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</si>
  <si>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</si>
  <si>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</si>
  <si>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</si>
  <si>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</si>
  <si>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</si>
  <si>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</si>
  <si>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</si>
  <si>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</si>
  <si>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</si>
  <si>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</si>
  <si>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</si>
  <si>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</si>
  <si>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</si>
  <si>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</si>
  <si>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</si>
  <si>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</si>
  <si>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</si>
  <si>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</si>
  <si>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</si>
  <si>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</si>
  <si>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</si>
  <si>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</si>
  <si>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</si>
  <si>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</si>
  <si>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</si>
  <si>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</si>
  <si>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</si>
  <si>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</si>
  <si>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</si>
  <si>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</si>
  <si>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</si>
  <si>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</si>
  <si>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</si>
  <si>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</si>
  <si>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</si>
  <si>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</si>
  <si>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</si>
  <si>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</si>
  <si>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</si>
  <si>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</si>
  <si>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</si>
  <si>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</si>
  <si>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</si>
  <si>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</si>
  <si>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</si>
  <si>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</si>
  <si>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</si>
  <si>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</si>
  <si>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</si>
  <si>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</si>
  <si>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</si>
  <si>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</si>
  <si>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</si>
  <si>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</si>
  <si>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</si>
  <si>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</si>
  <si>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</si>
  <si>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</si>
  <si>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</si>
  <si>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</si>
  <si>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</si>
  <si>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</si>
  <si>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</si>
  <si>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</si>
  <si>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</si>
  <si>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</si>
  <si>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</si>
  <si>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</si>
  <si>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</si>
  <si>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</si>
  <si>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</si>
  <si>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</si>
  <si>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</si>
  <si>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</si>
  <si>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</si>
  <si>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</si>
  <si>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</si>
  <si>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</si>
  <si>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</si>
  <si>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</si>
  <si>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</si>
  <si>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</si>
  <si>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</si>
  <si>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</si>
  <si>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</si>
  <si>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</si>
  <si>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</si>
  <si>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</si>
  <si>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</si>
  <si>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</si>
  <si>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</si>
  <si>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</si>
  <si>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</si>
  <si>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</si>
  <si>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</si>
  <si>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</si>
  <si>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</si>
  <si>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</si>
  <si>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</si>
  <si>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</si>
  <si>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</si>
  <si>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</si>
  <si>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</si>
  <si>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</si>
  <si>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</si>
  <si>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</si>
  <si>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</si>
  <si>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</si>
  <si>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</si>
  <si>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</si>
  <si>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</si>
  <si>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</si>
  <si>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</si>
  <si>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</si>
  <si>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</si>
  <si>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</si>
  <si>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</si>
  <si>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</si>
  <si>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</si>
  <si>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</si>
  <si>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</si>
  <si>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</si>
  <si>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</si>
  <si>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</si>
  <si>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</si>
  <si>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</si>
  <si>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</si>
  <si>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</si>
  <si>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</si>
  <si>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</si>
  <si>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</si>
  <si>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</si>
  <si>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</si>
  <si>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</si>
  <si>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</si>
  <si>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</si>
  <si>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</si>
  <si>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</si>
  <si>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</si>
  <si>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</si>
  <si>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</si>
  <si>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</si>
  <si>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</si>
  <si>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</si>
  <si>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</si>
  <si>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</si>
  <si>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</si>
  <si>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</si>
  <si>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</si>
  <si>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</si>
  <si>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</si>
  <si>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</si>
  <si>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</si>
  <si>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</si>
  <si>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</si>
  <si>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</si>
  <si>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</si>
  <si>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</si>
  <si>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</si>
  <si>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</si>
  <si>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</si>
  <si>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</si>
  <si>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</si>
  <si>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</si>
  <si>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</si>
  <si>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</si>
  <si>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</si>
  <si>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</si>
  <si>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</si>
  <si>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</si>
  <si>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</si>
  <si>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</si>
  <si>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</si>
  <si>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</si>
  <si>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</si>
  <si>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</si>
  <si>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</si>
  <si>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</si>
  <si>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</si>
  <si>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</si>
  <si>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</si>
  <si>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</si>
  <si>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</si>
  <si>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</si>
  <si>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</si>
  <si>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</si>
  <si>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</si>
  <si>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</si>
  <si>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</si>
  <si>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</si>
  <si>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</si>
  <si>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</si>
  <si>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</si>
  <si>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</si>
  <si>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</si>
  <si>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</si>
  <si>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</si>
  <si>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</si>
  <si>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</si>
  <si>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</si>
  <si>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</si>
  <si>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</si>
  <si>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</si>
  <si>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</si>
  <si>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</si>
  <si>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</si>
  <si>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</si>
  <si>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</si>
  <si>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</si>
  <si>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</si>
  <si>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</si>
  <si>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</si>
  <si>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</si>
  <si>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</si>
  <si>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</si>
  <si>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</si>
  <si>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</si>
  <si>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</si>
  <si>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</si>
  <si>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</si>
  <si>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</si>
  <si>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</si>
  <si>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</si>
  <si>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</si>
  <si>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</si>
  <si>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</si>
  <si>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</si>
  <si>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</si>
  <si>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</si>
  <si>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</si>
  <si>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</si>
  <si>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</si>
  <si>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</si>
  <si>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</si>
  <si>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</si>
  <si>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</si>
  <si>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</si>
  <si>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</si>
  <si>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</si>
  <si>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</si>
  <si>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</si>
  <si>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</si>
  <si>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</si>
  <si>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</si>
  <si>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</si>
  <si>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</si>
  <si>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</si>
  <si>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</si>
  <si>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</si>
  <si>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</si>
  <si>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</si>
  <si>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</si>
  <si>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</si>
  <si>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</si>
  <si>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</si>
  <si>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</si>
  <si>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</si>
  <si>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</si>
  <si>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</si>
  <si>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</si>
  <si>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</si>
  <si>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</si>
  <si>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</si>
  <si>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</si>
  <si>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</si>
  <si>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</si>
  <si>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</si>
  <si>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</si>
  <si>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</si>
  <si>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</si>
  <si>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</si>
  <si>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</si>
  <si>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</si>
  <si>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</si>
  <si>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</si>
  <si>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</si>
  <si>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</si>
  <si>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</si>
  <si>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</si>
  <si>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</si>
  <si>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</si>
  <si>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</si>
  <si>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</si>
  <si>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</si>
  <si>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</si>
  <si>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</si>
  <si>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</si>
  <si>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</si>
  <si>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</si>
  <si>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</si>
  <si>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</si>
  <si>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</si>
  <si>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</si>
  <si>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</si>
  <si>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</si>
  <si>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</si>
  <si>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</si>
  <si>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</si>
  <si>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</si>
  <si>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</si>
  <si>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</si>
  <si>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</si>
  <si>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</si>
  <si>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</si>
  <si>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</si>
  <si>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</si>
  <si>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</si>
  <si>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</si>
  <si>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</si>
  <si>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</si>
  <si>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</si>
  <si>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</si>
  <si>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</si>
  <si>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</si>
  <si>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</si>
  <si>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</si>
  <si>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</si>
  <si>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</si>
  <si>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</si>
  <si>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</si>
  <si>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</si>
  <si>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</si>
  <si>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</si>
  <si>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</si>
  <si>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</si>
  <si>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</si>
  <si>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</si>
  <si>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</si>
  <si>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</si>
  <si>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</si>
  <si>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</si>
  <si>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</si>
  <si>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</si>
  <si>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</si>
  <si>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</si>
  <si>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</si>
  <si>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</si>
  <si>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</si>
  <si>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</si>
  <si>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</si>
  <si>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</si>
  <si>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</si>
  <si>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</si>
  <si>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</si>
  <si>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</si>
  <si>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</si>
  <si>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</si>
  <si>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</si>
  <si>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</si>
  <si>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</si>
  <si>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</si>
  <si>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</si>
  <si>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</si>
  <si>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</si>
  <si>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</si>
  <si>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</si>
  <si>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</si>
  <si>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</si>
  <si>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</si>
  <si>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</si>
  <si>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</si>
  <si>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</si>
  <si>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</si>
  <si>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</si>
  <si>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</si>
  <si>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</si>
  <si>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</si>
  <si>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</si>
  <si>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</si>
  <si>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</si>
  <si>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</si>
  <si>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</si>
  <si>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</si>
  <si>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</si>
  <si>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</si>
  <si>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</si>
  <si>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</si>
  <si>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</si>
  <si>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</si>
  <si>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</si>
  <si>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</si>
  <si>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</si>
  <si>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</si>
  <si>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</si>
  <si>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</si>
  <si>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</si>
  <si>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</si>
  <si>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</si>
  <si>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</si>
  <si>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</si>
  <si>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</si>
  <si>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</si>
  <si>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</si>
  <si>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</si>
  <si>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</si>
  <si>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</si>
  <si>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</si>
  <si>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</si>
  <si>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</si>
  <si>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</si>
  <si>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</si>
  <si>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</si>
  <si>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</si>
  <si>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</si>
  <si>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</si>
  <si>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</si>
  <si>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</si>
  <si>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</si>
  <si>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</si>
  <si>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</si>
  <si>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</si>
  <si>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</si>
  <si>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</si>
  <si>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</si>
  <si>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</si>
  <si>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</si>
  <si>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</si>
  <si>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</si>
  <si>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</si>
  <si>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</si>
  <si>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</si>
  <si>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</si>
  <si>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</si>
  <si>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</si>
  <si>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</si>
  <si>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</si>
  <si>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</si>
  <si>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</si>
  <si>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</si>
  <si>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</si>
  <si>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</si>
  <si>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</si>
  <si>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</si>
  <si>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</si>
  <si>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</si>
  <si>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</si>
  <si>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</si>
  <si>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</si>
  <si>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</si>
  <si>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</si>
  <si>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</si>
  <si>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</si>
  <si>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</si>
  <si>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</si>
  <si>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</si>
  <si>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</si>
  <si>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</si>
  <si>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</si>
  <si>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</si>
  <si>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</si>
  <si>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</si>
  <si>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</si>
  <si>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</si>
  <si>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</si>
  <si>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</si>
  <si>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</si>
  <si>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</si>
  <si>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</si>
  <si>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</si>
  <si>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</si>
  <si>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</si>
  <si>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</si>
  <si>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</si>
  <si>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</si>
  <si>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</si>
  <si>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</si>
  <si>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</si>
  <si>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</si>
  <si>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</si>
  <si>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</si>
  <si>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</si>
  <si>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</si>
  <si>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</si>
  <si>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</si>
  <si>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</si>
  <si>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</si>
  <si>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</si>
  <si>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</si>
  <si>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</si>
  <si>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</si>
  <si>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</si>
  <si>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</si>
  <si>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</si>
  <si>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</si>
  <si>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</si>
  <si>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</si>
  <si>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</si>
  <si>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</si>
  <si>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</si>
  <si>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</si>
  <si>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</si>
  <si>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</si>
  <si>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</si>
  <si>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</si>
  <si>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</si>
  <si>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</si>
  <si>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</si>
  <si>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</si>
  <si>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</si>
  <si>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</si>
  <si>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</si>
  <si>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</si>
  <si>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</si>
  <si>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</si>
  <si>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</si>
  <si>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</si>
  <si>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</si>
  <si>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</si>
  <si>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</si>
  <si>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</si>
  <si>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</si>
  <si>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</si>
  <si>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</si>
  <si>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</si>
  <si>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</si>
  <si>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</si>
  <si>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</si>
  <si>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</si>
  <si>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</si>
  <si>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</si>
  <si>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</si>
  <si>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</si>
  <si>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</si>
  <si>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</si>
  <si>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</si>
  <si>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</si>
  <si>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</si>
  <si>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</si>
  <si>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</si>
  <si>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</si>
  <si>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</si>
  <si>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</si>
  <si>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</si>
  <si>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</si>
  <si>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</si>
  <si>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</si>
  <si>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</si>
  <si>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</si>
  <si>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</si>
  <si>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</si>
  <si>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</si>
  <si>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</si>
  <si>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</si>
  <si>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</si>
  <si>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</si>
  <si>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</si>
  <si>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</si>
  <si>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</si>
  <si>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</si>
  <si>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</si>
  <si>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</si>
  <si>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</si>
  <si>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</si>
  <si>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</si>
  <si>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</si>
  <si>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</si>
  <si>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</si>
  <si>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</si>
  <si>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</si>
  <si>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</si>
  <si>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</si>
  <si>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</si>
  <si>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</si>
  <si>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</si>
  <si>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</si>
  <si>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</si>
  <si>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</si>
  <si>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</si>
  <si>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</si>
  <si>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</si>
  <si>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</si>
  <si>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</si>
  <si>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</si>
  <si>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</si>
  <si>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</si>
  <si>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</si>
  <si>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</si>
  <si>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</si>
  <si>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</si>
  <si>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</si>
  <si>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</si>
  <si>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</si>
  <si>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</si>
  <si>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</si>
  <si>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</si>
  <si>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</si>
  <si>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</si>
  <si>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</si>
  <si>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</si>
  <si>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</si>
  <si>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</si>
  <si>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</si>
  <si>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</si>
  <si>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</si>
  <si>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</si>
  <si>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</si>
  <si>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</si>
  <si>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</si>
  <si>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</si>
  <si>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</si>
  <si>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</si>
  <si>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</si>
  <si>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</si>
  <si>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</si>
  <si>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</si>
  <si>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</si>
  <si>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</si>
  <si>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</si>
  <si>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</si>
  <si>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</si>
  <si>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</si>
  <si>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</si>
  <si>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</si>
  <si>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</si>
  <si>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</si>
  <si>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</si>
  <si>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</si>
  <si>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</si>
  <si>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</si>
  <si>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</si>
  <si>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</si>
  <si>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</si>
  <si>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</si>
  <si>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</si>
  <si>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</si>
  <si>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</si>
  <si>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</si>
  <si>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</si>
  <si>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</si>
  <si>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</si>
  <si>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</si>
  <si>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</si>
  <si>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</si>
  <si>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</si>
  <si>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</si>
  <si>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</si>
  <si>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</si>
  <si>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</si>
  <si>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</si>
  <si>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</si>
  <si>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</si>
  <si>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</si>
  <si>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</si>
  <si>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</si>
  <si>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</si>
  <si>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</si>
  <si>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</si>
  <si>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</si>
  <si>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</si>
  <si>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</si>
  <si>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</si>
  <si>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</si>
  <si>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</si>
  <si>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</si>
  <si>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</si>
  <si>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</si>
  <si>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</si>
  <si>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</si>
  <si>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</si>
  <si>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</si>
  <si>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</si>
  <si>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</si>
  <si>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</si>
  <si>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</si>
  <si>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</si>
  <si>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</si>
  <si>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</si>
  <si>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</si>
  <si>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</si>
  <si>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</si>
  <si>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</si>
  <si>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</si>
  <si>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</si>
  <si>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</si>
  <si>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</si>
  <si>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</si>
  <si>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</si>
  <si>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</si>
  <si>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</si>
  <si>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</si>
  <si>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</si>
  <si>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</si>
  <si>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</si>
  <si>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</si>
  <si>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</si>
  <si>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</si>
  <si>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</si>
  <si>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</si>
  <si>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</si>
  <si>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</si>
  <si>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</si>
  <si>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</si>
  <si>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</si>
  <si>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</si>
  <si>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</si>
  <si>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</si>
  <si>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</si>
  <si>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</si>
  <si>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</si>
  <si>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</si>
  <si>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</si>
  <si>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</si>
  <si>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</si>
  <si>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</si>
  <si>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</si>
  <si>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</si>
  <si>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</si>
  <si>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</si>
  <si>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</si>
  <si>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</si>
  <si>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</si>
  <si>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</si>
  <si>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</si>
  <si>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</si>
  <si>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</si>
  <si>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</si>
  <si>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</si>
  <si>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</si>
  <si>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</si>
  <si>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</si>
  <si>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</si>
  <si>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</si>
  <si>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</si>
  <si>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</si>
  <si>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</si>
  <si>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</si>
  <si>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</si>
  <si>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</si>
  <si>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</si>
  <si>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</si>
  <si>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</si>
  <si>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</si>
  <si>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</si>
  <si>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</si>
  <si>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</si>
  <si>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</si>
  <si>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</si>
  <si>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</si>
  <si>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</si>
  <si>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</si>
  <si>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</si>
  <si>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</si>
  <si>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</si>
  <si>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</si>
  <si>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</si>
  <si>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</si>
  <si>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</si>
  <si>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</si>
  <si>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</si>
  <si>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</si>
  <si>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</si>
  <si>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</si>
  <si>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</si>
  <si>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</si>
  <si>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</si>
  <si>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</si>
  <si>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</si>
  <si>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</si>
  <si>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</si>
  <si>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</si>
  <si>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</si>
  <si>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</si>
  <si>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</si>
  <si>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</si>
  <si>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</si>
  <si>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</si>
  <si>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</si>
  <si>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</si>
  <si>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</si>
  <si>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</si>
  <si>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</si>
  <si>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</si>
  <si>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</si>
  <si>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</si>
  <si>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</si>
  <si>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</si>
  <si>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</si>
  <si>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</si>
  <si>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</si>
  <si>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</si>
  <si>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</si>
  <si>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</si>
  <si>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</si>
  <si>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</si>
  <si>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</si>
  <si>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</si>
  <si>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</si>
  <si>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</si>
  <si>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</si>
  <si>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</si>
  <si>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</si>
  <si>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</si>
  <si>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</si>
  <si>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</si>
  <si>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</si>
  <si>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</si>
  <si>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</si>
  <si>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</si>
  <si>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</si>
  <si>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</si>
  <si>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</si>
  <si>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</si>
  <si>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</si>
  <si>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</si>
  <si>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</si>
  <si>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</si>
  <si>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</si>
  <si>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</si>
  <si>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</si>
  <si>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</si>
  <si>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</si>
  <si>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</si>
  <si>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</si>
  <si>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</si>
  <si>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</si>
  <si>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</si>
  <si>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</si>
  <si>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</si>
  <si>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</si>
  <si>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</si>
  <si>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</si>
  <si>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</si>
  <si>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</si>
  <si>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</si>
  <si>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</si>
  <si>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</si>
  <si>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</si>
  <si>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</si>
  <si>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</si>
  <si>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</si>
  <si>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</si>
  <si>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</si>
  <si>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</si>
  <si>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</si>
  <si>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</si>
  <si>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</si>
  <si>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</si>
  <si>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</si>
  <si>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</si>
  <si>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</si>
  <si>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</si>
  <si>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</si>
  <si>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</si>
  <si>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</si>
  <si>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</si>
  <si>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</si>
  <si>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</si>
  <si>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</si>
  <si>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</si>
  <si>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</si>
  <si>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</si>
  <si>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</si>
  <si>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</si>
  <si>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</si>
  <si>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</si>
  <si>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</si>
  <si>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</si>
  <si>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</si>
  <si>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</si>
  <si>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</si>
  <si>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</si>
  <si>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</si>
  <si>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</si>
  <si>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</si>
  <si>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</si>
  <si>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</si>
  <si>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</si>
  <si>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</si>
  <si>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</si>
  <si>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</si>
  <si>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</si>
  <si>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</si>
  <si>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</si>
  <si>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</si>
  <si>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</si>
  <si>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</si>
  <si>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</si>
  <si>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</si>
  <si>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</si>
  <si>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</si>
  <si>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</si>
  <si>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</si>
  <si>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</si>
  <si>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</si>
  <si>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</si>
  <si>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</si>
  <si>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</si>
  <si>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</si>
  <si>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</si>
  <si>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</si>
  <si>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</si>
  <si>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</si>
  <si>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</si>
  <si>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</si>
  <si>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</si>
  <si>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</si>
  <si>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</si>
  <si>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</si>
  <si>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</si>
  <si>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</si>
  <si>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</si>
  <si>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</si>
  <si>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</si>
  <si>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</si>
  <si>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</si>
  <si>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</si>
  <si>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</si>
  <si>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</si>
  <si>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</si>
  <si>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</si>
  <si>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</si>
  <si>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</si>
  <si>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</si>
  <si>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</si>
  <si>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</si>
  <si>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</si>
  <si>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</si>
  <si>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</si>
  <si>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</si>
  <si>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</si>
  <si>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</si>
  <si>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</si>
  <si>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</si>
  <si>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</si>
  <si>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</si>
  <si>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</si>
  <si>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</si>
  <si>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</si>
  <si>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</si>
  <si>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</si>
  <si>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</si>
  <si>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</si>
  <si>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</si>
  <si>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</si>
  <si>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</si>
  <si>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</si>
  <si>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</si>
  <si>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</si>
  <si>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</si>
  <si>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</si>
  <si>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</si>
  <si>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</si>
  <si>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</si>
  <si>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</si>
  <si>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</si>
  <si>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</si>
  <si>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</si>
  <si>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</si>
  <si>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</si>
  <si>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</si>
  <si>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</si>
  <si>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</si>
  <si>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</si>
  <si>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</si>
  <si>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</si>
  <si>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</si>
  <si>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</si>
  <si>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</si>
  <si>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</si>
  <si>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</si>
  <si>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</si>
  <si>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</si>
  <si>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</si>
  <si>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</si>
  <si>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</si>
  <si>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</si>
  <si>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</si>
  <si>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</si>
  <si>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</si>
  <si>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</si>
  <si>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</si>
  <si>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</si>
  <si>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</si>
  <si>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</si>
  <si>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</si>
  <si>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</si>
  <si>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</si>
  <si>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</si>
  <si>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</si>
  <si>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</si>
  <si>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</si>
  <si>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</si>
  <si>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</si>
  <si>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</si>
  <si>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</si>
  <si>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</si>
  <si>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</si>
  <si>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</si>
  <si>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</si>
  <si>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</si>
  <si>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</si>
  <si>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</si>
  <si>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</si>
  <si>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</si>
  <si>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</si>
  <si>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</si>
  <si>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</si>
  <si>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</si>
  <si>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</si>
  <si>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</si>
  <si>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</si>
  <si>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</si>
  <si>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</si>
  <si>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</si>
  <si>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</si>
  <si>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</si>
  <si>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</si>
  <si>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</si>
  <si>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</si>
  <si>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</si>
  <si>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</si>
  <si>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</si>
  <si>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</si>
  <si>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</si>
  <si>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</si>
  <si>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</si>
  <si>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</si>
  <si>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</si>
  <si>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</si>
  <si>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</si>
  <si>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</si>
  <si>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</si>
  <si>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</si>
  <si>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</si>
  <si>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</si>
  <si>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</si>
  <si>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</si>
  <si>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</si>
  <si>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</si>
  <si>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</si>
  <si>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</si>
  <si>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</si>
  <si>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</si>
  <si>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</si>
  <si>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</si>
  <si>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</si>
  <si>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</si>
  <si>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</si>
  <si>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</si>
  <si>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</si>
  <si>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</si>
  <si>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</si>
  <si>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</si>
  <si>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</si>
  <si>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</si>
  <si>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</si>
  <si>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</si>
  <si>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</si>
  <si>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</si>
  <si>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</si>
  <si>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</si>
  <si>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</si>
  <si>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</si>
  <si>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</si>
  <si>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</si>
  <si>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</si>
  <si>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</si>
  <si>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</si>
  <si>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</si>
  <si>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</si>
  <si>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</si>
  <si>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</si>
  <si>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</si>
  <si>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</si>
  <si>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</si>
  <si>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</si>
  <si>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</si>
  <si>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</si>
  <si>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</si>
  <si>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</si>
  <si>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</si>
  <si>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</si>
  <si>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</si>
  <si>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</si>
  <si>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</si>
  <si>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</si>
  <si>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</si>
  <si>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</si>
  <si>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</si>
  <si>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</si>
  <si>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</si>
  <si>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</si>
  <si>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</si>
  <si>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</si>
  <si>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</si>
  <si>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</si>
  <si>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</si>
  <si>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</si>
  <si>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</si>
  <si>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</si>
  <si>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</si>
  <si>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</si>
  <si>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</si>
  <si>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</si>
  <si>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</si>
  <si>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</si>
  <si>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</si>
  <si>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</si>
  <si>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</si>
  <si>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</si>
  <si>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</si>
  <si>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</si>
  <si>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</si>
  <si>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</si>
  <si>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</si>
  <si>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</si>
  <si>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</si>
  <si>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</si>
  <si>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</si>
  <si>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</si>
  <si>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</si>
  <si>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</si>
  <si>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</si>
  <si>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</si>
  <si>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</si>
  <si>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</si>
  <si>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</si>
  <si>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</si>
  <si>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</si>
  <si>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</si>
  <si>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</si>
  <si>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</si>
  <si>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</si>
  <si>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</si>
  <si>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</si>
  <si>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</si>
  <si>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</si>
  <si>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</si>
  <si>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</si>
  <si>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</si>
  <si>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</si>
  <si>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</si>
  <si>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</si>
  <si>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</si>
  <si>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</si>
  <si>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</si>
  <si>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</si>
  <si>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</si>
  <si>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</si>
  <si>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</si>
  <si>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</si>
  <si>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</si>
  <si>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</si>
  <si>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</si>
  <si>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</si>
  <si>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</si>
  <si>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</si>
  <si>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</si>
  <si>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</si>
  <si>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</si>
  <si>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</si>
  <si>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</si>
  <si>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</si>
  <si>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</si>
  <si>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</si>
  <si>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</si>
  <si>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</si>
  <si>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</si>
  <si>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</si>
  <si>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</si>
  <si>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</si>
  <si>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</si>
  <si>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</si>
  <si>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</si>
  <si>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</si>
  <si>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</si>
  <si>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</si>
  <si>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</si>
  <si>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</si>
  <si>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</si>
  <si>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</si>
  <si>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</si>
  <si>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</si>
  <si>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</si>
  <si>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</si>
  <si>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</si>
  <si>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</si>
  <si>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</si>
  <si>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</si>
  <si>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</si>
  <si>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</si>
  <si>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</si>
  <si>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</si>
  <si>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</si>
  <si>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</si>
  <si>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</si>
  <si>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</si>
  <si>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</si>
  <si>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</si>
  <si>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</si>
  <si>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</si>
  <si>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</si>
  <si>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</si>
  <si>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</si>
  <si>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</si>
  <si>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</si>
  <si>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</si>
  <si>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</si>
  <si>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</si>
  <si>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</si>
  <si>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</si>
  <si>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</si>
  <si>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</si>
  <si>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</si>
  <si>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</si>
  <si>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</si>
  <si>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</si>
  <si>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</si>
  <si>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</si>
  <si>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</si>
  <si>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</si>
  <si>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</si>
  <si>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</si>
  <si>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</si>
  <si>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</si>
  <si>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</si>
  <si>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</si>
  <si>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</si>
  <si>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</si>
  <si>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</si>
  <si>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</si>
  <si>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</si>
  <si>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</si>
  <si>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</si>
  <si>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</si>
  <si>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</si>
  <si>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</si>
  <si>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</si>
  <si>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</si>
  <si>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</si>
  <si>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</si>
  <si>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</si>
  <si>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</si>
  <si>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</si>
  <si>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</si>
  <si>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</si>
  <si>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</si>
  <si>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</si>
  <si>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</si>
  <si>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</si>
  <si>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</si>
  <si>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</si>
  <si>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</si>
  <si>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</si>
  <si>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</si>
  <si>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</si>
  <si>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</si>
  <si>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</si>
  <si>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</si>
  <si>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</si>
  <si>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</si>
  <si>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</si>
  <si>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</si>
  <si>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</si>
  <si>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</si>
  <si>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</si>
  <si>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</si>
  <si>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</si>
  <si>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</si>
  <si>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</si>
  <si>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</si>
  <si>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</si>
  <si>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</si>
  <si>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</si>
  <si>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</si>
  <si>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</si>
  <si>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</si>
  <si>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</si>
  <si>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</si>
  <si>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</si>
  <si>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</si>
  <si>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</si>
  <si>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</si>
  <si>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</si>
  <si>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</si>
  <si>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</si>
  <si>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</si>
  <si>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</si>
  <si>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</si>
  <si>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</si>
  <si>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</si>
  <si>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</si>
  <si>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</si>
  <si>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</si>
  <si>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</si>
  <si>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</si>
  <si>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</si>
  <si>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</si>
  <si>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</si>
  <si>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</si>
  <si>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</si>
  <si>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</si>
  <si>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</si>
  <si>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</si>
  <si>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</si>
  <si>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</si>
  <si>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</si>
  <si>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</si>
  <si>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</si>
  <si>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</si>
  <si>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</si>
  <si>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</si>
  <si>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</si>
  <si>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</si>
  <si>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</si>
  <si>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</si>
  <si>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</si>
  <si>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</si>
  <si>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</si>
  <si>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</si>
  <si>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</si>
  <si>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</si>
  <si>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</si>
  <si>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</si>
  <si>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</si>
  <si>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</si>
  <si>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</si>
  <si>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</si>
  <si>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</si>
  <si>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</si>
  <si>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</si>
  <si>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</si>
  <si>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</si>
  <si>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</si>
  <si>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</si>
  <si>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</si>
  <si>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</si>
  <si>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</si>
  <si>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</si>
  <si>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</si>
  <si>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</si>
  <si>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</si>
  <si>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</si>
  <si>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</si>
  <si>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</si>
  <si>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</si>
  <si>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</si>
  <si>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</si>
  <si>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</si>
  <si>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</si>
  <si>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</si>
  <si>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</si>
  <si>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</si>
  <si>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</si>
  <si>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</si>
  <si>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</si>
  <si>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</si>
  <si>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</si>
  <si>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</si>
  <si>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</si>
  <si>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</si>
  <si>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</si>
  <si>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</si>
  <si>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</si>
  <si>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</si>
  <si>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</si>
  <si>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</si>
  <si>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</si>
  <si>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</si>
  <si>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</si>
  <si>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</si>
  <si>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</si>
  <si>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</si>
  <si>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</si>
  <si>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</si>
  <si>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</si>
  <si>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</si>
  <si>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</si>
  <si>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</si>
  <si>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</si>
  <si>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</si>
  <si>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</si>
  <si>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</si>
  <si>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</si>
  <si>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</si>
  <si>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</si>
  <si>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</si>
  <si>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</si>
  <si>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</si>
  <si>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</si>
  <si>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</si>
  <si>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</si>
  <si>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</si>
  <si>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</si>
  <si>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</si>
  <si>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</si>
  <si>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</si>
  <si>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</si>
  <si>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</si>
  <si>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</si>
  <si>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</si>
  <si>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</si>
  <si>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</si>
  <si>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</si>
  <si>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</si>
  <si>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</si>
  <si>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</si>
  <si>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</si>
  <si>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</si>
  <si>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</si>
  <si>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</si>
  <si>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</si>
  <si>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</si>
  <si>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</si>
  <si>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</si>
  <si>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</si>
  <si>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</si>
  <si>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</si>
  <si>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</si>
  <si>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</si>
  <si>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</si>
  <si>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</si>
  <si>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</si>
  <si>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</si>
  <si>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</si>
  <si>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</si>
  <si>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</si>
  <si>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</si>
  <si>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</si>
  <si>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</si>
  <si>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</si>
  <si>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</si>
  <si>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</si>
  <si>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</si>
  <si>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</si>
  <si>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</si>
  <si>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</si>
  <si>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</si>
  <si>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</si>
  <si>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</si>
  <si>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</si>
  <si>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</si>
  <si>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</si>
  <si>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</si>
  <si>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</si>
  <si>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</si>
  <si>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</si>
  <si>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</si>
  <si>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</si>
  <si>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</si>
  <si>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</si>
  <si>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</si>
  <si>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</si>
  <si>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</si>
  <si>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</si>
  <si>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</si>
  <si>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</si>
  <si>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</si>
  <si>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</si>
  <si>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</si>
  <si>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</si>
  <si>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</si>
  <si>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</si>
  <si>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</si>
  <si>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</si>
  <si>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</si>
  <si>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</si>
  <si>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</si>
  <si>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</si>
  <si>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</si>
  <si>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</si>
  <si>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</si>
  <si>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</si>
  <si>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</si>
  <si>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</si>
  <si>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</si>
  <si>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</si>
  <si>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</si>
  <si>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</si>
  <si>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</si>
  <si>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</si>
  <si>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</si>
  <si>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</si>
  <si>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</si>
  <si>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</si>
  <si>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</si>
  <si>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</si>
  <si>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</si>
  <si>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</si>
  <si>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</si>
  <si>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</si>
  <si>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</si>
  <si>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</si>
  <si>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</si>
  <si>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</si>
  <si>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</si>
  <si>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</si>
  <si>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</si>
  <si>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</si>
  <si>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</si>
  <si>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</si>
  <si>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</si>
  <si>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</si>
  <si>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</si>
  <si>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</si>
  <si>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</si>
  <si>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</si>
  <si>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</si>
  <si>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</si>
  <si>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</si>
  <si>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</si>
  <si>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</si>
  <si>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</si>
  <si>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</si>
  <si>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</si>
  <si>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</si>
  <si>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</si>
  <si>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</si>
  <si>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</si>
  <si>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</si>
  <si>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</si>
  <si>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</si>
  <si>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</si>
  <si>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</si>
  <si>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</si>
  <si>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</si>
  <si>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</si>
  <si>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</si>
  <si>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</si>
  <si>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</si>
  <si>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</si>
  <si>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</si>
  <si>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</si>
  <si>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</si>
  <si>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</si>
  <si>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</si>
  <si>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</si>
  <si>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</si>
  <si>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</si>
  <si>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</si>
  <si>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</si>
  <si>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</si>
  <si>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</si>
  <si>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</si>
  <si>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</si>
  <si>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</si>
  <si>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</si>
  <si>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</si>
  <si>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</si>
  <si>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</si>
  <si>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</si>
  <si>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</si>
  <si>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</si>
  <si>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</si>
  <si>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</si>
  <si>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</si>
  <si>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</si>
  <si>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</si>
  <si>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</si>
  <si>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</si>
  <si>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</si>
  <si>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</si>
  <si>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</si>
  <si>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</si>
  <si>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</si>
  <si>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</si>
  <si>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</si>
  <si>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</si>
  <si>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</si>
  <si>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</si>
  <si>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</si>
  <si>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</si>
  <si>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</si>
  <si>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</si>
  <si>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</si>
  <si>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</si>
  <si>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</si>
  <si>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</si>
  <si>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</si>
  <si>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</si>
  <si>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</si>
  <si>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</si>
  <si>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</si>
  <si>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</si>
  <si>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</si>
  <si>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</si>
  <si>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</si>
  <si>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</si>
  <si>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</si>
  <si>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</si>
  <si>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</si>
  <si>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</si>
  <si>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</si>
  <si>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</si>
  <si>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</si>
  <si>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</si>
  <si>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</si>
  <si>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</si>
  <si>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</si>
  <si>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</si>
  <si>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</si>
  <si>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</si>
  <si>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</si>
  <si>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</si>
  <si>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</si>
  <si>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</si>
  <si>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</si>
  <si>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</si>
  <si>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</si>
  <si>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</si>
  <si>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</si>
  <si>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</si>
  <si>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</si>
  <si>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</si>
  <si>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</si>
  <si>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</si>
  <si>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</si>
  <si>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</si>
  <si>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</si>
  <si>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</si>
  <si>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</si>
  <si>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</si>
  <si>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</si>
  <si>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</si>
  <si>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</si>
  <si>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</si>
  <si>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</si>
  <si>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</si>
  <si>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</si>
  <si>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</si>
  <si>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</si>
  <si>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</si>
  <si>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</si>
  <si>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</si>
  <si>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</si>
  <si>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</si>
  <si>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</si>
  <si>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</si>
  <si>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</si>
  <si>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</si>
  <si>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</si>
  <si>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</si>
  <si>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</si>
  <si>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</si>
  <si>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</si>
  <si>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</si>
  <si>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</si>
  <si>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</si>
  <si>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</si>
  <si>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</si>
  <si>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</si>
  <si>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</si>
  <si>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</si>
  <si>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</si>
  <si>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</si>
  <si>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</si>
  <si>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</si>
  <si>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</si>
  <si>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</si>
  <si>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</si>
  <si>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</si>
  <si>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</si>
  <si>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</si>
  <si>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</si>
  <si>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</si>
  <si>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</si>
  <si>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</si>
  <si>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</si>
  <si>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</si>
  <si>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</si>
  <si>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</si>
  <si>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</si>
  <si>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</si>
  <si>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</si>
  <si>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</si>
  <si>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</si>
  <si>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</si>
  <si>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</si>
  <si>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</si>
  <si>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</si>
  <si>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</si>
  <si>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</si>
  <si>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</si>
  <si>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</si>
  <si>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</si>
  <si>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</si>
  <si>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</si>
  <si>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</si>
  <si>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</si>
  <si>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</si>
  <si>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</si>
  <si>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</si>
  <si>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</si>
  <si>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</si>
  <si>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</si>
  <si>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</si>
  <si>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</si>
  <si>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</si>
  <si>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</si>
  <si>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</si>
  <si>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</si>
  <si>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</si>
  <si>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</si>
  <si>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</si>
  <si>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</si>
  <si>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</si>
  <si>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</si>
  <si>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</si>
  <si>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</si>
  <si>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</si>
  <si>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</si>
  <si>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</si>
  <si>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</si>
  <si>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</si>
  <si>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</si>
  <si>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</si>
  <si>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</si>
  <si>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</si>
  <si>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</si>
  <si>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</si>
  <si>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</si>
  <si>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</si>
  <si>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</si>
  <si>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</si>
  <si>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</si>
  <si>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</si>
  <si>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</si>
  <si>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</si>
  <si>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</si>
  <si>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</si>
  <si>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</si>
  <si>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</si>
  <si>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</si>
  <si>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</si>
  <si>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</si>
  <si>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</si>
  <si>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</si>
  <si>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</si>
  <si>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</si>
  <si>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</si>
  <si>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</si>
  <si>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</si>
  <si>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</si>
  <si>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</si>
  <si>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</si>
  <si>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</si>
  <si>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</si>
  <si>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</si>
  <si>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</si>
  <si>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</si>
  <si>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</si>
  <si>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</si>
  <si>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</si>
  <si>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</si>
  <si>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</si>
  <si>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</si>
  <si>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</si>
  <si>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</si>
  <si>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</si>
  <si>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</si>
  <si>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</si>
  <si>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</si>
  <si>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</si>
  <si>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</si>
  <si>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</si>
  <si>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</si>
  <si>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</si>
  <si>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</si>
  <si>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</si>
  <si>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</si>
  <si>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</si>
  <si>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</si>
  <si>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</si>
  <si>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</si>
  <si>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</si>
  <si>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</si>
  <si>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</si>
  <si>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</si>
  <si>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</si>
  <si>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</si>
  <si>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</si>
  <si>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</si>
  <si>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</si>
  <si>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</si>
  <si>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</si>
  <si>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</si>
  <si>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</si>
  <si>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</si>
  <si>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</si>
  <si>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</si>
  <si>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</si>
  <si>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</si>
  <si>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</si>
  <si>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</si>
  <si>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</si>
  <si>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</si>
  <si>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</si>
  <si>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</si>
  <si>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</si>
  <si>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</si>
  <si>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</si>
  <si>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</si>
  <si>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</si>
  <si>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</si>
  <si>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</si>
  <si>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</si>
  <si>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</si>
  <si>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</si>
  <si>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</si>
  <si>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</si>
  <si>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</si>
  <si>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</si>
  <si>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</si>
  <si>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</si>
  <si>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</si>
  <si>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</si>
  <si>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</si>
  <si>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</si>
  <si>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</si>
  <si>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</si>
  <si>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</si>
  <si>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</si>
  <si>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</si>
  <si>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</si>
  <si>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</si>
  <si>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</si>
  <si>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</si>
  <si>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</si>
  <si>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</si>
  <si>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</si>
  <si>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</si>
  <si>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</si>
  <si>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</si>
  <si>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</si>
  <si>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</si>
  <si>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</si>
  <si>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</si>
  <si>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</si>
  <si>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</si>
  <si>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</si>
  <si>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</si>
  <si>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</si>
  <si>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</si>
  <si>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</si>
  <si>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</si>
  <si>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</si>
  <si>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</si>
  <si>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</si>
  <si>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</si>
  <si>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</si>
  <si>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</si>
  <si>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</si>
  <si>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</si>
  <si>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</si>
  <si>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</si>
  <si>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</si>
  <si>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</si>
  <si>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</si>
  <si>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</si>
  <si>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</si>
  <si>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</si>
  <si>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</si>
  <si>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</si>
  <si>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</si>
  <si>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</si>
  <si>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</si>
  <si>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</si>
  <si>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</si>
  <si>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</si>
  <si>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</si>
  <si>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</si>
  <si>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</si>
  <si>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</si>
  <si>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</si>
  <si>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</si>
  <si>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</si>
  <si>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</si>
  <si>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</si>
  <si>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</si>
  <si>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</si>
  <si>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</si>
  <si>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</si>
  <si>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</si>
  <si>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</si>
  <si>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</si>
  <si>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</si>
  <si>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</si>
  <si>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</si>
  <si>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</si>
  <si>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</si>
  <si>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</si>
  <si>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</si>
  <si>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</si>
  <si>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</si>
  <si>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</si>
  <si>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</si>
  <si>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</si>
  <si>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</si>
  <si>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</si>
  <si>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</si>
  <si>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</si>
  <si>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</si>
  <si>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</si>
  <si>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</si>
  <si>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</si>
  <si>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</si>
  <si>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</si>
  <si>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</si>
  <si>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</si>
  <si>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</si>
  <si>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</si>
  <si>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</si>
  <si>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</si>
  <si>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</si>
  <si>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</si>
  <si>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</si>
  <si>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</si>
  <si>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</si>
  <si>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</si>
  <si>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</si>
  <si>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</si>
  <si>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</si>
  <si>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</si>
  <si>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</si>
  <si>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</si>
  <si>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</si>
  <si>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</si>
  <si>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</si>
  <si>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</si>
  <si>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</si>
  <si>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</si>
  <si>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</si>
  <si>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</si>
  <si>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</si>
  <si>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</si>
  <si>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</si>
  <si>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</si>
  <si>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</si>
  <si>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</si>
  <si>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</si>
  <si>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</si>
  <si>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</si>
  <si>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</si>
  <si>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</si>
  <si>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</si>
  <si>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</si>
  <si>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</si>
  <si>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</si>
  <si>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</si>
  <si>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</si>
  <si>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</si>
  <si>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</si>
  <si>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</si>
  <si>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</si>
  <si>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</si>
  <si>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</si>
  <si>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</si>
  <si>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</si>
  <si>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</si>
  <si>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</si>
  <si>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</si>
  <si>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</si>
  <si>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</si>
  <si>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</si>
  <si>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</si>
  <si>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</si>
  <si>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</si>
  <si>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</si>
  <si>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</si>
  <si>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</si>
  <si>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</si>
  <si>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</si>
  <si>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</si>
  <si>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</si>
  <si>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</si>
  <si>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</si>
  <si>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</si>
  <si>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</si>
  <si>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</si>
  <si>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</si>
  <si>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</si>
  <si>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</si>
  <si>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</si>
  <si>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</si>
  <si>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</si>
  <si>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</si>
  <si>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</si>
  <si>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</si>
  <si>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</si>
  <si>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</si>
  <si>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</si>
  <si>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</si>
  <si>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</si>
  <si>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</si>
  <si>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</si>
  <si>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</si>
  <si>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</si>
  <si>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</si>
  <si>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</si>
  <si>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</si>
  <si>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</si>
  <si>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</si>
  <si>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</si>
  <si>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</si>
  <si>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</si>
  <si>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</si>
  <si>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</si>
  <si>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</si>
  <si>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</si>
  <si>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</si>
  <si>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</si>
  <si>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</si>
  <si>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</si>
  <si>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</si>
  <si>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</si>
  <si>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</si>
  <si>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</si>
  <si>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</si>
  <si>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</si>
  <si>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</si>
  <si>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</si>
  <si>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</si>
  <si>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</si>
  <si>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</si>
  <si>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</si>
  <si>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</si>
  <si>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</si>
  <si>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</si>
  <si>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</si>
  <si>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</si>
  <si>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</si>
  <si>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</si>
  <si>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</si>
  <si>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</si>
  <si>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</si>
  <si>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</si>
  <si>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</si>
  <si>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</si>
  <si>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</si>
  <si>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</si>
  <si>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</si>
  <si>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</si>
  <si>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</si>
  <si>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</si>
  <si>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</si>
  <si>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</si>
  <si>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</si>
  <si>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</si>
  <si>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</si>
  <si>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</si>
  <si>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</si>
  <si>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</si>
  <si>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</si>
  <si>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</si>
  <si>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</si>
  <si>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</si>
  <si>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</si>
  <si>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</si>
  <si>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</si>
  <si>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</si>
  <si>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</si>
  <si>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</si>
  <si>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</si>
  <si>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</si>
  <si>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</si>
  <si>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</si>
  <si>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</si>
  <si>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</si>
  <si>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</si>
  <si>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</si>
  <si>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</si>
  <si>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</si>
  <si>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</si>
  <si>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</si>
  <si>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</si>
  <si>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</si>
  <si>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</si>
  <si>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</si>
  <si>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</si>
  <si>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</si>
  <si>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</si>
  <si>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</si>
  <si>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</si>
  <si>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</si>
  <si>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</si>
  <si>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</si>
  <si>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</si>
  <si>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</si>
  <si>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</si>
  <si>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</si>
  <si>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</si>
  <si>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</si>
  <si>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</si>
  <si>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</si>
  <si>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</si>
  <si>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</si>
  <si>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</si>
  <si>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</si>
  <si>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</si>
  <si>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</si>
  <si>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</si>
  <si>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</si>
  <si>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</si>
  <si>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</si>
  <si>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</si>
  <si>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</si>
  <si>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</si>
  <si>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</si>
  <si>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</si>
  <si>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</si>
  <si>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</si>
  <si>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</si>
  <si>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</si>
  <si>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</si>
  <si>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</si>
  <si>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</si>
  <si>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</si>
  <si>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</si>
  <si>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</si>
  <si>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</si>
  <si>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</si>
  <si>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</si>
  <si>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</si>
  <si>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</si>
  <si>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</si>
  <si>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</si>
  <si>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</si>
  <si>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</si>
  <si>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</si>
  <si>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</si>
  <si>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</si>
  <si>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</si>
  <si>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</si>
  <si>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</si>
  <si>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</si>
  <si>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</si>
  <si>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</si>
  <si>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</si>
  <si>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</si>
  <si>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</si>
  <si>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</si>
  <si>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</si>
  <si>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</si>
  <si>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</si>
  <si>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</si>
  <si>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</si>
  <si>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</si>
  <si>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</si>
  <si>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</si>
  <si>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</si>
  <si>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</si>
  <si>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</si>
  <si>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</si>
  <si>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</si>
  <si>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</si>
  <si>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</si>
  <si>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</si>
  <si>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</si>
  <si>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</si>
  <si>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</si>
  <si>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</si>
  <si>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</si>
  <si>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</si>
  <si>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</si>
  <si>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</si>
  <si>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</si>
  <si>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</si>
  <si>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</si>
  <si>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</si>
  <si>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</si>
  <si>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</si>
  <si>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</si>
  <si>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</si>
  <si>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</si>
  <si>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</si>
  <si>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</si>
  <si>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</si>
  <si>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</si>
  <si>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</si>
  <si>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</si>
  <si>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</si>
  <si>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</si>
  <si>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</si>
  <si>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</si>
  <si>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</si>
  <si>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</si>
  <si>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</si>
  <si>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</si>
  <si>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</si>
  <si>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</si>
  <si>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</si>
  <si>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</si>
  <si>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</si>
  <si>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</si>
  <si>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</si>
  <si>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</si>
  <si>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</si>
  <si>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</si>
  <si>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</si>
  <si>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</si>
  <si>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</si>
  <si>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</si>
  <si>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</si>
  <si>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</si>
  <si>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</si>
  <si>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</si>
  <si>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</si>
  <si>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</si>
  <si>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</si>
  <si>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</si>
  <si>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</si>
  <si>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</si>
  <si>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</si>
  <si>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</si>
  <si>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</si>
  <si>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</si>
  <si>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</si>
  <si>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</si>
  <si>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</si>
  <si>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</si>
  <si>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</si>
  <si>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</si>
  <si>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</si>
  <si>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</si>
  <si>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</si>
  <si>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</si>
  <si>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</si>
  <si>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</si>
  <si>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</si>
  <si>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</si>
  <si>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</si>
  <si>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</si>
  <si>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</si>
  <si>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</si>
  <si>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</si>
  <si>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</si>
  <si>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</si>
  <si>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</si>
  <si>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</si>
  <si>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</si>
  <si>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</si>
  <si>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</si>
  <si>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</si>
  <si>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</si>
  <si>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</si>
  <si>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</si>
  <si>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</si>
  <si>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</si>
  <si>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</si>
  <si>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</si>
  <si>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</si>
  <si>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</si>
  <si>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</si>
  <si>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</si>
  <si>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</si>
  <si>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</si>
  <si>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</si>
  <si>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</si>
  <si>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</si>
  <si>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</si>
  <si>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</si>
  <si>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</si>
  <si>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</si>
  <si>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</si>
  <si>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</si>
  <si>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</si>
  <si>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</si>
  <si>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</si>
  <si>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</si>
  <si>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</si>
  <si>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</si>
  <si>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</si>
  <si>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</si>
  <si>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</si>
  <si>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</si>
  <si>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</si>
  <si>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</si>
  <si>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</si>
  <si>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</si>
  <si>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</si>
  <si>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</si>
  <si>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</si>
  <si>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</si>
  <si>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</si>
  <si>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</si>
  <si>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</si>
  <si>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</si>
  <si>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</si>
  <si>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</si>
  <si>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</si>
  <si>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</si>
  <si>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</si>
  <si>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</si>
  <si>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</si>
  <si>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</si>
  <si>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</si>
  <si>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</si>
  <si>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</si>
  <si>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</si>
  <si>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</si>
  <si>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</si>
  <si>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</si>
  <si>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</si>
  <si>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</si>
  <si>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</si>
  <si>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</si>
  <si>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</si>
  <si>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</si>
  <si>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</si>
  <si>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</si>
  <si>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</si>
  <si>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</si>
  <si>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</si>
  <si>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</si>
  <si>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</si>
  <si>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</si>
  <si>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</si>
  <si>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</si>
  <si>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</si>
  <si>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</si>
  <si>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</si>
  <si>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</si>
  <si>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</si>
  <si>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</si>
  <si>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</si>
  <si>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</si>
  <si>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</si>
  <si>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</si>
  <si>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</si>
  <si>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</si>
  <si>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</si>
  <si>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</si>
  <si>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</si>
  <si>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</si>
  <si>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</si>
  <si>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</si>
  <si>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</si>
  <si>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</si>
  <si>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</si>
  <si>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</si>
  <si>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</si>
  <si>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</si>
  <si>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</si>
  <si>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</si>
  <si>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</si>
  <si>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</si>
  <si>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</si>
  <si>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</si>
  <si>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</si>
  <si>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</si>
  <si>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</si>
  <si>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</si>
  <si>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</si>
  <si>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</si>
  <si>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</si>
  <si>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</si>
  <si>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</si>
  <si>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</si>
  <si>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</si>
  <si>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</si>
  <si>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</si>
  <si>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</si>
  <si>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</si>
  <si>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</si>
  <si>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</si>
  <si>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</si>
  <si>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</si>
  <si>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</si>
  <si>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</si>
  <si>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</si>
  <si>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</si>
  <si>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</si>
  <si>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</si>
  <si>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</si>
  <si>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</si>
  <si>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</si>
  <si>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</si>
  <si>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</si>
  <si>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</si>
  <si>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</si>
  <si>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</si>
  <si>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</si>
  <si>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</si>
  <si>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</si>
  <si>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</si>
  <si>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</si>
  <si>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</si>
  <si>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</si>
  <si>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</si>
  <si>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</si>
  <si>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</si>
  <si>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</si>
  <si>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</si>
  <si>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</si>
  <si>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</si>
  <si>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</si>
  <si>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</si>
  <si>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</si>
  <si>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</si>
  <si>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</si>
  <si>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</si>
  <si>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</si>
  <si>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</si>
  <si>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</si>
  <si>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</si>
  <si>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</si>
  <si>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</si>
  <si>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</si>
  <si>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</si>
  <si>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</si>
  <si>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</si>
  <si>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</si>
  <si>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</si>
  <si>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</si>
  <si>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</si>
  <si>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</si>
  <si>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</si>
  <si>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</si>
  <si>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</si>
  <si>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</si>
  <si>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</si>
  <si>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</si>
  <si>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</si>
  <si>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</si>
  <si>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</si>
  <si>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</si>
  <si>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</si>
  <si>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</si>
  <si>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</si>
  <si>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</si>
  <si>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</si>
  <si>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</si>
  <si>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</si>
  <si>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</si>
  <si>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</si>
  <si>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</si>
  <si>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</si>
  <si>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</si>
  <si>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</si>
  <si>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</si>
  <si>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</si>
  <si>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</si>
  <si>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</si>
  <si>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</si>
  <si>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</si>
  <si>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</si>
  <si>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</si>
  <si>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</si>
  <si>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</si>
  <si>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</si>
  <si>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</si>
  <si>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</si>
  <si>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</si>
  <si>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</si>
  <si>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</si>
  <si>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</si>
  <si>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</si>
  <si>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</si>
  <si>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</si>
  <si>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</si>
  <si>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</si>
  <si>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</si>
  <si>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</si>
  <si>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</si>
  <si>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</si>
  <si>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</si>
  <si>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</si>
  <si>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</si>
  <si>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</si>
  <si>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</si>
  <si>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</si>
  <si>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</si>
  <si>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</si>
  <si>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</si>
  <si>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</si>
  <si>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</si>
  <si>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</si>
  <si>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</si>
  <si>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</si>
  <si>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</si>
  <si>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</si>
  <si>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</si>
  <si>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</si>
  <si>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</si>
  <si>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</si>
  <si>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</si>
  <si>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</si>
  <si>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</si>
  <si>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</si>
  <si>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</si>
  <si>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</si>
  <si>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</si>
  <si>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</si>
  <si>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</si>
  <si>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</si>
  <si>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</si>
  <si>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</si>
  <si>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</si>
  <si>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</si>
  <si>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</si>
  <si>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</si>
  <si>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</si>
  <si>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</si>
  <si>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</si>
  <si>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</si>
  <si>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</si>
  <si>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</si>
  <si>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</si>
  <si>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</si>
  <si>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</si>
  <si>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</si>
  <si>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</si>
  <si>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</si>
  <si>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</si>
  <si>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</si>
  <si>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</si>
  <si>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</si>
  <si>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</si>
  <si>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</si>
  <si>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</si>
  <si>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</si>
  <si>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</si>
  <si>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</si>
  <si>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</si>
  <si>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</si>
  <si>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</si>
  <si>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</si>
  <si>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</si>
  <si>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</si>
  <si>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</si>
  <si>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</si>
  <si>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</si>
  <si>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</si>
  <si>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</si>
  <si>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</si>
  <si>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</si>
  <si>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</si>
  <si>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</si>
  <si>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</si>
  <si>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</si>
  <si>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</si>
  <si>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</si>
  <si>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</si>
  <si>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</si>
  <si>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</si>
  <si>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</si>
  <si>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</si>
  <si>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</si>
  <si>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</si>
  <si>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</si>
  <si>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</si>
  <si>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</si>
  <si>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</si>
  <si>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</si>
  <si>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</si>
  <si>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</si>
  <si>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</si>
  <si>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</si>
  <si>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</si>
  <si>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</si>
  <si>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</si>
  <si>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</si>
  <si>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</si>
  <si>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</si>
  <si>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</si>
  <si>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</si>
  <si>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</si>
  <si>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</si>
  <si>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</si>
  <si>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</si>
  <si>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</si>
  <si>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</si>
  <si>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</si>
  <si>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</si>
  <si>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</si>
  <si>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</si>
  <si>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</si>
  <si>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</si>
  <si>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</si>
  <si>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</si>
  <si>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</si>
  <si>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</si>
  <si>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</si>
  <si>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</si>
  <si>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</si>
  <si>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</si>
  <si>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</si>
  <si>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</si>
  <si>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</si>
  <si>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</si>
  <si>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</si>
  <si>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</si>
  <si>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</si>
  <si>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</si>
  <si>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</si>
  <si>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</si>
  <si>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</si>
  <si>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</si>
  <si>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</si>
  <si>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</si>
  <si>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</si>
  <si>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</si>
  <si>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</si>
  <si>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</si>
  <si>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</si>
  <si>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</si>
  <si>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</si>
  <si>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</si>
  <si>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</si>
  <si>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</si>
  <si>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</si>
  <si>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</si>
  <si>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</si>
  <si>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</si>
  <si>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</si>
  <si>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</si>
  <si>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</si>
  <si>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</si>
  <si>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</si>
  <si>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</si>
  <si>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</si>
  <si>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</si>
  <si>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</si>
  <si>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</si>
  <si>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</si>
  <si>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</si>
  <si>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</si>
  <si>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</si>
  <si>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</si>
  <si>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</si>
  <si>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</si>
  <si>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</si>
  <si>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</si>
  <si>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</si>
  <si>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</si>
  <si>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</si>
  <si>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</si>
  <si>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</si>
  <si>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</si>
  <si>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</si>
  <si>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</si>
  <si>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</si>
  <si>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</si>
  <si>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</si>
  <si>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</si>
  <si>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</si>
  <si>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</si>
  <si>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</si>
  <si>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</si>
  <si>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</si>
  <si>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</si>
  <si>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</si>
  <si>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</si>
  <si>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</si>
  <si>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</si>
  <si>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</si>
  <si>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</si>
  <si>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</si>
  <si>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</si>
  <si>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</si>
  <si>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</si>
  <si>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</si>
  <si>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</si>
  <si>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</si>
  <si>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</si>
  <si>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</si>
  <si>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</si>
  <si>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</si>
  <si>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</si>
  <si>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</si>
  <si>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</si>
  <si>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</si>
  <si>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</si>
  <si>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</si>
  <si>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</si>
  <si>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</si>
  <si>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</si>
  <si>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</si>
  <si>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</si>
  <si>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</si>
  <si>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</si>
  <si>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</si>
  <si>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</si>
  <si>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</si>
  <si>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</si>
  <si>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</si>
  <si>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</si>
  <si>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</si>
  <si>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</si>
  <si>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</si>
  <si>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</si>
  <si>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</si>
  <si>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</si>
  <si>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</si>
  <si>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</si>
  <si>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</si>
  <si>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</si>
  <si>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</si>
  <si>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</si>
  <si>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</si>
  <si>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</si>
  <si>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</si>
  <si>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</si>
  <si>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</si>
  <si>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</si>
  <si>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</si>
  <si>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</si>
  <si>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</si>
  <si>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</si>
  <si>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</si>
  <si>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</si>
  <si>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</si>
  <si>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</si>
  <si>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</si>
  <si>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</si>
  <si>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</si>
  <si>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</si>
  <si>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</si>
  <si>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</si>
  <si>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</si>
  <si>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</si>
  <si>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</si>
  <si>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</si>
  <si>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</si>
  <si>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</si>
  <si>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</si>
  <si>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</si>
  <si>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</si>
  <si>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</si>
  <si>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</si>
  <si>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</si>
  <si>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</si>
  <si>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</si>
  <si>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</si>
  <si>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</si>
  <si>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</si>
  <si>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</si>
  <si>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</si>
  <si>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</si>
  <si>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</si>
  <si>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</si>
  <si>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</si>
  <si>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</si>
  <si>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</si>
  <si>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</si>
  <si>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</si>
  <si>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</si>
  <si>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</si>
  <si>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</si>
  <si>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</si>
  <si>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</si>
  <si>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</si>
  <si>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</si>
  <si>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</si>
  <si>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</si>
  <si>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</si>
  <si>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</si>
  <si>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</si>
  <si>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</si>
  <si>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</si>
  <si>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</si>
  <si>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</si>
  <si>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</si>
  <si>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</si>
  <si>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</si>
  <si>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</si>
  <si>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</si>
  <si>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</si>
  <si>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</si>
  <si>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</si>
  <si>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</si>
  <si>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</si>
  <si>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</si>
  <si>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</si>
  <si>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</si>
  <si>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</si>
  <si>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</si>
  <si>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</si>
  <si>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</si>
  <si>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</si>
  <si>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</si>
  <si>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</si>
  <si>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</si>
  <si>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</si>
  <si>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</si>
  <si>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</si>
  <si>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</si>
  <si>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</si>
  <si>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</si>
  <si>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</si>
  <si>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</si>
  <si>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</si>
  <si>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</si>
  <si>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</si>
  <si>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</si>
  <si>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</si>
  <si>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</si>
  <si>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</si>
  <si>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</si>
  <si>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</si>
  <si>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</si>
  <si>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</si>
  <si>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</si>
  <si>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</si>
  <si>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</si>
  <si>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</si>
  <si>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</si>
  <si>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</si>
  <si>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</si>
  <si>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</si>
  <si>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</si>
  <si>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</si>
  <si>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</si>
  <si>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</si>
  <si>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</si>
  <si>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</si>
  <si>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</si>
  <si>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</si>
  <si>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</si>
  <si>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</si>
  <si>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</si>
  <si>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</si>
  <si>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</si>
  <si>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</si>
  <si>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</si>
  <si>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</si>
  <si>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</si>
  <si>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</si>
  <si>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</si>
  <si>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</si>
  <si>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</si>
  <si>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</si>
  <si>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</si>
  <si>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</si>
  <si>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</si>
  <si>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</si>
  <si>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</si>
  <si>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</si>
  <si>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</si>
  <si>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</si>
  <si>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</si>
  <si>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</si>
  <si>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</si>
  <si>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</si>
  <si>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</si>
  <si>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</si>
  <si>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</si>
  <si>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</si>
  <si>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</si>
  <si>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</si>
  <si>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</si>
  <si>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</si>
  <si>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</si>
  <si>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</si>
  <si>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</si>
  <si>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</si>
  <si>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</si>
  <si>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</si>
  <si>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</si>
  <si>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</si>
  <si>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</si>
  <si>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</si>
  <si>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</si>
  <si>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</si>
  <si>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</si>
  <si>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</si>
  <si>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</si>
  <si>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</si>
  <si>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</si>
  <si>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</si>
  <si>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</si>
  <si>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</si>
  <si>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</si>
  <si>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</si>
  <si>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</si>
  <si>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</si>
  <si>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</si>
  <si>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</si>
  <si>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</si>
  <si>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</si>
  <si>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</si>
  <si>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</si>
  <si>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</si>
  <si>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</si>
  <si>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</si>
  <si>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</si>
  <si>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</si>
  <si>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</si>
  <si>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</si>
  <si>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</si>
  <si>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</si>
  <si>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</si>
  <si>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</si>
  <si>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</si>
  <si>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</si>
  <si>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</si>
  <si>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</si>
  <si>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</si>
  <si>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</si>
  <si>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</si>
  <si>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</si>
  <si>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</si>
  <si>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</si>
  <si>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</si>
  <si>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</si>
  <si>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</si>
  <si>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</si>
  <si>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</si>
  <si>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</si>
  <si>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</si>
  <si>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</si>
  <si>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</si>
  <si>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</si>
  <si>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</si>
  <si>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</si>
  <si>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</si>
  <si>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</si>
  <si>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</si>
  <si>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</si>
  <si>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</si>
  <si>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</si>
  <si>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</si>
  <si>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</si>
  <si>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</si>
  <si>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</si>
  <si>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</si>
  <si>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</si>
  <si>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</si>
  <si>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</si>
  <si>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</si>
  <si>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</si>
  <si>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</si>
  <si>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</si>
  <si>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</si>
  <si>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</si>
  <si>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</si>
  <si>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</si>
  <si>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</si>
  <si>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</si>
  <si>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</si>
  <si>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</si>
  <si>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</si>
  <si>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</si>
  <si>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</si>
  <si>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</si>
  <si>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</si>
  <si>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</si>
  <si>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</si>
  <si>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</si>
  <si>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</si>
  <si>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</si>
  <si>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</si>
  <si>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</si>
  <si>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</si>
  <si>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</si>
  <si>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</si>
  <si>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</si>
  <si>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</si>
  <si>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</si>
  <si>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</si>
  <si>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</si>
  <si>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</si>
  <si>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</si>
  <si>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</si>
  <si>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</si>
  <si>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</si>
  <si>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</si>
  <si>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</si>
  <si>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</si>
  <si>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</si>
  <si>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</si>
  <si>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</si>
  <si>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</si>
  <si>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</si>
  <si>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</si>
  <si>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</si>
  <si>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</si>
  <si>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</si>
  <si>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</si>
  <si>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</si>
  <si>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</si>
  <si>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</si>
  <si>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</si>
  <si>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</si>
  <si>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</si>
  <si>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</si>
  <si>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</si>
  <si>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</si>
  <si>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</si>
  <si>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</si>
  <si>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</si>
  <si>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</si>
  <si>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</si>
  <si>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</si>
  <si>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</si>
  <si>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</si>
  <si>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</si>
  <si>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</si>
  <si>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</si>
  <si>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</si>
  <si>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</si>
  <si>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</si>
  <si>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</si>
  <si>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</si>
  <si>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</si>
  <si>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</si>
  <si>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</si>
  <si>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</si>
  <si>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</si>
  <si>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</si>
  <si>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</si>
  <si>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</si>
  <si>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</si>
  <si>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</si>
  <si>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</si>
  <si>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</si>
  <si>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</si>
  <si>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</si>
  <si>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</si>
  <si>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</si>
  <si>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</si>
  <si>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</si>
  <si>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</si>
  <si>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</si>
  <si>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</si>
  <si>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</si>
  <si>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</si>
  <si>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</si>
  <si>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</si>
  <si>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</si>
  <si>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</si>
  <si>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</si>
  <si>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</si>
  <si>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</si>
  <si>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</si>
  <si>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</si>
  <si>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</si>
  <si>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</si>
  <si>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</si>
  <si>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</si>
  <si>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</si>
  <si>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</si>
  <si>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</si>
  <si>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</si>
  <si>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</si>
  <si>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</si>
  <si>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</si>
  <si>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</si>
  <si>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</si>
  <si>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</si>
  <si>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</si>
  <si>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</si>
  <si>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</si>
  <si>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</si>
  <si>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</si>
  <si>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</si>
  <si>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</si>
  <si>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</si>
  <si>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</si>
  <si>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</si>
  <si>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</si>
  <si>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</si>
  <si>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</si>
  <si>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</si>
  <si>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</si>
  <si>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</si>
  <si>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</si>
  <si>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</si>
  <si>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</si>
  <si>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</si>
  <si>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</si>
  <si>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</si>
  <si>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</si>
  <si>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</si>
  <si>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</si>
  <si>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</si>
  <si>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</si>
  <si>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</si>
  <si>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</si>
  <si>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</si>
  <si>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</si>
  <si>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</si>
  <si>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</si>
  <si>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</si>
  <si>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</si>
  <si>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</si>
  <si>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</si>
  <si>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</si>
  <si>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</si>
  <si>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</si>
  <si>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</si>
  <si>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</si>
  <si>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</si>
  <si>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</si>
  <si>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</si>
  <si>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</si>
  <si>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</si>
  <si>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</si>
  <si>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</si>
  <si>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</si>
  <si>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</si>
  <si>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</si>
  <si>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</si>
  <si>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</si>
  <si>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</si>
  <si>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</si>
  <si>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</si>
  <si>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</si>
  <si>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</si>
  <si>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</si>
  <si>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</si>
  <si>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</si>
  <si>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</si>
  <si>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</si>
  <si>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</si>
  <si>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</si>
  <si>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</si>
  <si>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</si>
  <si>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</si>
  <si>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</si>
  <si>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</si>
  <si>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</si>
  <si>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</si>
  <si>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</si>
  <si>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</si>
  <si>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</si>
  <si>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</si>
  <si>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</si>
  <si>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</si>
  <si>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</si>
  <si>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</si>
  <si>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</si>
  <si>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</si>
  <si>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</si>
  <si>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</si>
  <si>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</si>
  <si>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</si>
  <si>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</si>
  <si>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</si>
  <si>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</si>
  <si>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</si>
  <si>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</si>
  <si>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</si>
  <si>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</si>
  <si>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</si>
  <si>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</si>
  <si>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</si>
  <si>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</si>
  <si>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</si>
  <si>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</si>
  <si>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</si>
  <si>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</si>
  <si>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</si>
  <si>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</si>
  <si>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</si>
  <si>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</si>
  <si>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</si>
  <si>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</si>
  <si>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</si>
  <si>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</si>
  <si>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</si>
  <si>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</si>
  <si>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</si>
  <si>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</si>
  <si>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</si>
  <si>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</si>
  <si>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</si>
  <si>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</si>
  <si>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</si>
  <si>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</si>
  <si>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</si>
  <si>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</si>
  <si>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</si>
  <si>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</si>
  <si>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</si>
  <si>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</si>
  <si>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</si>
  <si>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</si>
  <si>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</si>
  <si>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</si>
  <si>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</si>
  <si>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</si>
  <si>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</si>
  <si>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</si>
  <si>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</si>
  <si>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</si>
  <si>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</si>
  <si>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</si>
  <si>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</si>
  <si>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</si>
  <si>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</si>
  <si>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</si>
  <si>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</si>
  <si>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</si>
  <si>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</si>
  <si>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</si>
  <si>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</si>
  <si>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</si>
  <si>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</si>
  <si>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</si>
  <si>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</si>
  <si>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</si>
  <si>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</si>
  <si>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</si>
  <si>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</si>
  <si>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</si>
  <si>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</si>
  <si>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</si>
  <si>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</si>
  <si>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</si>
  <si>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</si>
  <si>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</si>
  <si>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</si>
  <si>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</si>
  <si>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</si>
  <si>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</si>
  <si>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</si>
  <si>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</si>
  <si>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</si>
  <si>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</si>
  <si>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</si>
  <si>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</si>
  <si>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</si>
  <si>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</si>
  <si>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</si>
  <si>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</si>
  <si>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</si>
  <si>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</si>
  <si>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</si>
  <si>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</si>
  <si>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</si>
  <si>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</si>
  <si>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</si>
  <si>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</si>
  <si>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</si>
  <si>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</si>
  <si>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</si>
  <si>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</si>
  <si>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</si>
  <si>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</si>
  <si>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</si>
  <si>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</si>
  <si>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</si>
  <si>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</si>
  <si>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</si>
  <si>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</si>
  <si>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</si>
  <si>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</si>
  <si>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</si>
  <si>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</si>
  <si>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</si>
  <si>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</si>
  <si>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</si>
  <si>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</si>
  <si>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</si>
  <si>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</si>
  <si>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</si>
  <si>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</si>
  <si>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</si>
  <si>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</si>
  <si>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</si>
  <si>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</si>
  <si>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</si>
  <si>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</si>
  <si>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</si>
  <si>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</si>
  <si>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</si>
  <si>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</si>
  <si>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</si>
  <si>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</si>
  <si>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</si>
  <si>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</si>
  <si>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</si>
  <si>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</si>
  <si>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</si>
  <si>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</si>
  <si>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</si>
  <si>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</si>
  <si>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</si>
  <si>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</si>
  <si>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</si>
  <si>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</si>
  <si>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</si>
  <si>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</si>
  <si>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</si>
  <si>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</si>
  <si>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</si>
  <si>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</si>
  <si>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</si>
  <si>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</si>
  <si>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</si>
  <si>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</si>
  <si>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</si>
  <si>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</si>
  <si>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</si>
  <si>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</si>
  <si>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</si>
  <si>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</si>
  <si>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</si>
  <si>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</si>
  <si>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</si>
  <si>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</si>
  <si>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</si>
  <si>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</si>
  <si>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</si>
  <si>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</si>
  <si>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</si>
  <si>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</si>
  <si>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</si>
  <si>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</si>
  <si>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</si>
  <si>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</si>
  <si>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</si>
  <si>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</si>
  <si>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</si>
  <si>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</si>
  <si>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</si>
  <si>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</si>
  <si>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</si>
  <si>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</si>
  <si>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</si>
  <si>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</si>
  <si>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</si>
  <si>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</si>
  <si>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</si>
  <si>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</si>
  <si>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</si>
  <si>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</si>
  <si>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</si>
  <si>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</si>
  <si>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</si>
  <si>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</si>
  <si>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</si>
  <si>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</si>
  <si>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</si>
  <si>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</si>
  <si>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</si>
  <si>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</si>
  <si>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</si>
  <si>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</si>
  <si>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</si>
  <si>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</si>
  <si>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</si>
  <si>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</si>
  <si>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</si>
  <si>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</si>
  <si>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</si>
  <si>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</si>
  <si>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</si>
  <si>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</si>
  <si>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</si>
  <si>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</si>
  <si>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</si>
  <si>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</si>
  <si>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</si>
  <si>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</si>
  <si>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</si>
  <si>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</si>
  <si>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</si>
  <si>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</si>
  <si>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</si>
  <si>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</si>
  <si>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</si>
  <si>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</si>
  <si>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</si>
  <si>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</si>
  <si>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</si>
  <si>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</si>
  <si>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</si>
  <si>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</si>
  <si>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</si>
  <si>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</si>
  <si>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</si>
  <si>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</si>
  <si>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</si>
  <si>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</si>
  <si>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</si>
  <si>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</si>
  <si>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</si>
  <si>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</si>
  <si>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</si>
  <si>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</si>
  <si>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</si>
  <si>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</si>
  <si>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</si>
  <si>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</si>
  <si>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</si>
  <si>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</si>
  <si>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</si>
  <si>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</si>
  <si>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</si>
  <si>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</si>
  <si>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</si>
  <si>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</si>
  <si>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</si>
  <si>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</si>
  <si>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</si>
  <si>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</si>
  <si>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</si>
  <si>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</si>
  <si>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</si>
  <si>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</si>
  <si>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</si>
  <si>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</si>
  <si>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</si>
  <si>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</si>
  <si>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</si>
  <si>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</si>
  <si>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</si>
  <si>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</si>
  <si>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</si>
  <si>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</si>
  <si>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</si>
  <si>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</si>
  <si>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</si>
  <si>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</si>
  <si>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</si>
  <si>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</si>
  <si>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</si>
  <si>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</si>
  <si>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</si>
  <si>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</si>
  <si>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</si>
  <si>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</si>
  <si>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</si>
  <si>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</si>
  <si>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</si>
  <si>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</si>
  <si>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</si>
  <si>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</si>
  <si>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</si>
  <si>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</si>
  <si>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</si>
  <si>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</si>
  <si>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</si>
  <si>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</si>
  <si>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</si>
  <si>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</si>
  <si>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</si>
  <si>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</si>
  <si>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</si>
  <si>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</si>
  <si>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</si>
  <si>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</si>
  <si>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</si>
  <si>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</si>
  <si>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</si>
  <si>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</si>
  <si>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</si>
  <si>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</si>
  <si>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</si>
  <si>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</si>
  <si>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</si>
  <si>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</si>
  <si>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</si>
  <si>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</si>
  <si>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</si>
  <si>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</si>
  <si>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</si>
  <si>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</si>
  <si>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</si>
  <si>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</si>
  <si>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</si>
  <si>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</si>
  <si>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</si>
  <si>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</si>
  <si>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</si>
  <si>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</si>
  <si>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</si>
  <si>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</si>
  <si>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</si>
  <si>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</si>
  <si>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</si>
  <si>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</si>
  <si>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</si>
  <si>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</si>
  <si>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</si>
  <si>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</si>
  <si>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</si>
  <si>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</si>
  <si>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</si>
  <si>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</si>
  <si>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</si>
  <si>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</si>
  <si>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</si>
  <si>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</si>
  <si>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</si>
  <si>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</si>
  <si>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</si>
  <si>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</si>
  <si>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</si>
  <si>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</si>
  <si>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</si>
  <si>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</si>
  <si>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</si>
  <si>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</si>
  <si>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</si>
  <si>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</si>
  <si>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</si>
  <si>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</si>
  <si>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</si>
  <si>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</si>
  <si>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</si>
  <si>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</si>
  <si>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</si>
  <si>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</si>
  <si>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</si>
  <si>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</si>
  <si>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</si>
  <si>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</si>
  <si>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</si>
  <si>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</si>
  <si>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</si>
  <si>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</si>
  <si>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</si>
  <si>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</si>
  <si>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</si>
  <si>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</si>
  <si>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</si>
  <si>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</si>
  <si>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</si>
  <si>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</si>
  <si>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</si>
  <si>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</si>
  <si>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</si>
  <si>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</si>
  <si>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</si>
  <si>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</si>
  <si>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</si>
  <si>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</si>
  <si>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</si>
  <si>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</si>
  <si>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</si>
  <si>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</si>
  <si>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</si>
  <si>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</si>
  <si>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</si>
  <si>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</si>
  <si>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</si>
  <si>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</si>
  <si>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</si>
  <si>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</si>
  <si>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</si>
  <si>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</si>
  <si>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</si>
  <si>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</si>
  <si>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</si>
  <si>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</si>
  <si>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</si>
  <si>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</si>
  <si>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</si>
  <si>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</si>
  <si>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</si>
  <si>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</si>
  <si>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</si>
  <si>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</si>
  <si>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</si>
  <si>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</si>
  <si>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</si>
  <si>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</si>
  <si>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</si>
  <si>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</si>
  <si>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</si>
  <si>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</si>
  <si>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</si>
  <si>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</si>
  <si>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</si>
  <si>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</si>
  <si>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</si>
  <si>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</si>
  <si>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</si>
  <si>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</si>
  <si>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</si>
  <si>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</si>
  <si>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</si>
  <si>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</si>
  <si>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</si>
  <si>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</si>
  <si>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</si>
  <si>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</si>
  <si>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</si>
  <si>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</si>
  <si>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</si>
  <si>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</si>
  <si>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</si>
  <si>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</si>
  <si>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</si>
  <si>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</si>
  <si>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</si>
  <si>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</si>
  <si>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</si>
  <si>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</si>
  <si>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</si>
  <si>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</si>
  <si>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</si>
  <si>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</si>
  <si>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</si>
  <si>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</si>
  <si>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</si>
  <si>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</si>
  <si>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</si>
  <si>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</si>
  <si>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</si>
  <si>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</si>
  <si>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</si>
  <si>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</si>
  <si>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</si>
  <si>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</si>
  <si>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</si>
  <si>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</si>
  <si>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</si>
  <si>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</si>
  <si>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</si>
  <si>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</si>
  <si>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</si>
  <si>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</si>
  <si>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</si>
  <si>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</si>
  <si>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</si>
  <si>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</si>
  <si>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</si>
  <si>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</si>
  <si>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</si>
  <si>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</si>
  <si>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</si>
  <si>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</si>
  <si>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</si>
  <si>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</si>
  <si>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</si>
  <si>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</si>
  <si>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</si>
  <si>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</si>
  <si>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</si>
  <si>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</si>
  <si>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</si>
  <si>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</si>
  <si>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</si>
  <si>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</si>
  <si>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</si>
  <si>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</si>
  <si>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</si>
  <si>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</si>
  <si>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</si>
  <si>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</si>
  <si>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</si>
  <si>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</si>
  <si>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</si>
  <si>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</si>
  <si>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</si>
  <si>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</si>
  <si>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</si>
  <si>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</si>
  <si>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</si>
  <si>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</si>
  <si>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</si>
  <si>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</si>
  <si>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</si>
  <si>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</si>
  <si>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</si>
  <si>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</si>
  <si>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</si>
  <si>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</si>
  <si>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</si>
  <si>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</si>
  <si>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</si>
  <si>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</si>
  <si>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</si>
  <si>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</si>
  <si>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</si>
  <si>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</si>
  <si>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</si>
  <si>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</si>
  <si>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</si>
  <si>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</si>
  <si>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</si>
  <si>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</si>
  <si>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</si>
  <si>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</si>
  <si>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</si>
  <si>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</si>
  <si>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</si>
  <si>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</si>
  <si>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</si>
  <si>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</si>
  <si>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</si>
  <si>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</si>
  <si>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</si>
  <si>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</si>
  <si>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</si>
  <si>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</si>
  <si>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</si>
  <si>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</si>
  <si>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</si>
  <si>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</si>
  <si>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</si>
  <si>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</si>
  <si>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</si>
  <si>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</si>
  <si>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</si>
  <si>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</si>
  <si>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</si>
  <si>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</si>
  <si>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</si>
  <si>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</si>
  <si>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</si>
  <si>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</si>
  <si>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</si>
  <si>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</si>
  <si>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</si>
  <si>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</si>
  <si>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</si>
  <si>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</si>
  <si>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</si>
  <si>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</si>
  <si>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</si>
  <si>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</si>
  <si>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</si>
  <si>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</si>
  <si>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</si>
  <si>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</si>
  <si>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</si>
  <si>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</si>
  <si>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</si>
  <si>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</si>
  <si>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</si>
  <si>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</si>
  <si>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</si>
  <si>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</si>
  <si>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</si>
  <si>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</si>
  <si>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</si>
  <si>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</si>
  <si>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</si>
  <si>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</si>
  <si>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</si>
  <si>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</si>
  <si>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</si>
  <si>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</si>
  <si>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</si>
  <si>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</si>
  <si>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</si>
  <si>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</si>
  <si>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</si>
  <si>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</si>
  <si>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</si>
  <si>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</si>
  <si>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</si>
  <si>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</si>
  <si>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</si>
  <si>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</si>
  <si>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</si>
  <si>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</si>
  <si>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</si>
  <si>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</si>
  <si>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</si>
  <si>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</si>
  <si>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</si>
  <si>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</si>
  <si>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</si>
  <si>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</si>
  <si>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</si>
  <si>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</si>
  <si>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</si>
  <si>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</si>
  <si>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</si>
  <si>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</si>
  <si>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</si>
  <si>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</si>
  <si>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</si>
  <si>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</si>
  <si>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</si>
  <si>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</si>
  <si>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</si>
  <si>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</si>
  <si>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</si>
  <si>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</si>
  <si>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</si>
  <si>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</si>
  <si>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</si>
  <si>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</si>
  <si>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</si>
  <si>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</si>
  <si>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</si>
  <si>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</si>
  <si>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</si>
  <si>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</si>
  <si>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</si>
  <si>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</si>
  <si>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</si>
  <si>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</si>
  <si>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</si>
  <si>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</si>
  <si>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</si>
  <si>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</si>
  <si>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</si>
  <si>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</si>
  <si>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</si>
  <si>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</si>
  <si>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</si>
  <si>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</si>
  <si>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</si>
  <si>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</si>
  <si>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</si>
  <si>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</si>
  <si>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</si>
  <si>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</si>
  <si>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</si>
  <si>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</si>
  <si>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</si>
  <si>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</si>
  <si>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</si>
  <si>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</si>
  <si>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</si>
  <si>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</si>
  <si>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</si>
  <si>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</si>
  <si>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</si>
  <si>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</si>
  <si>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</si>
  <si>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</si>
  <si>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</si>
  <si>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</si>
  <si>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</si>
  <si>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</si>
  <si>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</si>
  <si>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</si>
  <si>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</si>
  <si>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</si>
  <si>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</si>
  <si>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</si>
  <si>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</si>
  <si>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</si>
  <si>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</si>
  <si>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</si>
  <si>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</si>
  <si>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</si>
  <si>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</si>
  <si>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</si>
  <si>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</si>
  <si>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</si>
  <si>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</si>
  <si>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</si>
  <si>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</si>
  <si>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</si>
  <si>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</si>
  <si>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</si>
  <si>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</si>
  <si>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</si>
  <si>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</si>
  <si>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</si>
  <si>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</si>
  <si>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</si>
  <si>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</si>
  <si>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</si>
  <si>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</si>
  <si>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</si>
  <si>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</si>
  <si>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</si>
  <si>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</si>
  <si>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</si>
  <si>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</si>
  <si>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</si>
  <si>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</si>
  <si>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</si>
  <si>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</si>
  <si>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</si>
  <si>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</si>
  <si>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</si>
  <si>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</si>
  <si>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</si>
  <si>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</si>
  <si>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</si>
  <si>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</si>
  <si>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</si>
  <si>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</si>
  <si>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</si>
  <si>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</si>
  <si>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</si>
  <si>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</si>
  <si>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</si>
  <si>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</si>
  <si>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</si>
  <si>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</si>
  <si>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</si>
  <si>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</si>
  <si>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</si>
  <si>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</si>
  <si>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</si>
  <si>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</si>
  <si>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</si>
  <si>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</si>
  <si>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</si>
  <si>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</si>
  <si>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</si>
  <si>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</si>
  <si>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</si>
  <si>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</si>
  <si>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</si>
  <si>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</si>
  <si>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</si>
  <si>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</si>
  <si>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</si>
  <si>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</si>
  <si>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</si>
  <si>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</si>
  <si>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</si>
  <si>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</si>
  <si>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</si>
  <si>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</si>
  <si>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</si>
  <si>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</si>
  <si>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</si>
  <si>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</si>
  <si>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</si>
  <si>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</si>
  <si>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</si>
  <si>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</si>
  <si>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</si>
  <si>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</si>
  <si>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</si>
  <si>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</si>
  <si>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</si>
  <si>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</si>
  <si>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</si>
  <si>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</si>
  <si>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</si>
  <si>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</si>
  <si>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</si>
  <si>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</si>
  <si>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</si>
  <si>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</si>
  <si>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</si>
  <si>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</si>
  <si>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</si>
  <si>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</si>
  <si>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</si>
  <si>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</si>
  <si>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</si>
  <si>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</si>
  <si>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</si>
  <si>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</si>
  <si>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</si>
  <si>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</si>
  <si>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</si>
  <si>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</si>
  <si>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</si>
  <si>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</si>
  <si>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</si>
  <si>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</si>
  <si>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</si>
  <si>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</si>
  <si>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</si>
  <si>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</si>
  <si>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</si>
  <si>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</si>
  <si>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</si>
  <si>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</si>
  <si>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</si>
  <si>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</si>
  <si>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</si>
  <si>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</si>
  <si>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</si>
  <si>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</si>
  <si>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</si>
  <si>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</si>
  <si>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</si>
  <si>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</si>
  <si>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</si>
  <si>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</si>
  <si>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</si>
  <si>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</si>
  <si>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</si>
  <si>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</si>
  <si>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</si>
  <si>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</si>
  <si>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</si>
  <si>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</si>
  <si>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</si>
  <si>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</si>
  <si>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</si>
  <si>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</si>
  <si>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</si>
  <si>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</si>
  <si>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</si>
  <si>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</si>
  <si>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</si>
  <si>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</si>
  <si>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</si>
  <si>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</si>
  <si>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</si>
  <si>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</si>
  <si>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</si>
  <si>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</si>
  <si>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</si>
  <si>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</si>
  <si>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</si>
  <si>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</si>
  <si>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</si>
  <si>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</si>
  <si>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</si>
  <si>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</si>
  <si>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</si>
  <si>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</si>
  <si>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</si>
  <si>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</si>
  <si>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</si>
  <si>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</si>
  <si>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</si>
  <si>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</si>
  <si>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</si>
  <si>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</si>
  <si>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</si>
  <si>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</si>
  <si>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</si>
  <si>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</si>
  <si>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</si>
  <si>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</si>
  <si>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</si>
  <si>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</si>
  <si>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</si>
  <si>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</si>
  <si>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</si>
  <si>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</si>
  <si>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</si>
  <si>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</si>
  <si>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</si>
  <si>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</si>
  <si>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</si>
  <si>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</si>
  <si>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</si>
  <si>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</si>
  <si>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</si>
  <si>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</si>
  <si>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</si>
  <si>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</si>
  <si>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</si>
  <si>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</si>
  <si>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</si>
  <si>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</si>
  <si>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</si>
  <si>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</si>
  <si>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</si>
  <si>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</si>
  <si>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</si>
  <si>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</si>
  <si>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</si>
  <si>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</si>
  <si>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</si>
  <si>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</si>
  <si>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</si>
  <si>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</si>
  <si>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</si>
  <si>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</si>
  <si>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</si>
  <si>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</si>
  <si>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</si>
  <si>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</si>
  <si>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</si>
  <si>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</si>
  <si>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</si>
  <si>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</si>
  <si>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</si>
  <si>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</si>
  <si>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</si>
  <si>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</si>
  <si>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</si>
  <si>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</si>
  <si>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</si>
  <si>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</si>
  <si>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</si>
  <si>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</si>
  <si>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</si>
  <si>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</si>
  <si>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</si>
  <si>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</si>
  <si>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</si>
  <si>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</si>
  <si>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</si>
  <si>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</si>
  <si>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</si>
  <si>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</si>
  <si>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</si>
  <si>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</si>
  <si>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</si>
  <si>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</si>
  <si>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</si>
  <si>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</si>
  <si>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</si>
  <si>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</si>
  <si>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</si>
  <si>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</si>
  <si>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</si>
  <si>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</si>
  <si>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</si>
  <si>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</si>
  <si>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</si>
  <si>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</si>
  <si>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</si>
  <si>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</si>
  <si>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</si>
  <si>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</si>
  <si>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</si>
  <si>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</si>
  <si>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</si>
  <si>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</si>
  <si>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</si>
  <si>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</si>
  <si>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</si>
  <si>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</si>
  <si>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</si>
  <si>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</si>
  <si>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</si>
  <si>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</si>
  <si>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</si>
  <si>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</si>
  <si>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</si>
  <si>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</si>
  <si>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</si>
  <si>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</si>
  <si>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</si>
  <si>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</si>
  <si>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</si>
  <si>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</si>
  <si>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</si>
  <si>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</si>
  <si>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</si>
  <si>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</si>
  <si>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</si>
  <si>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</si>
  <si>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</si>
  <si>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</si>
  <si>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</si>
  <si>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</si>
  <si>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</si>
  <si>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</si>
  <si>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</si>
  <si>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</si>
  <si>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</si>
  <si>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</si>
  <si>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</si>
  <si>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</si>
  <si>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</si>
  <si>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</si>
  <si>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</si>
  <si>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</si>
  <si>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</si>
  <si>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</si>
  <si>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</si>
  <si>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</si>
  <si>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</si>
  <si>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</si>
  <si>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</si>
  <si>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</si>
  <si>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</si>
  <si>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</si>
  <si>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</si>
  <si>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</si>
  <si>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</si>
  <si>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</si>
  <si>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</si>
  <si>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</si>
  <si>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</si>
  <si>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</si>
  <si>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</si>
  <si>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</si>
  <si>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</si>
  <si>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</si>
  <si>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</si>
  <si>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</si>
  <si>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</si>
  <si>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</si>
  <si>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</si>
  <si>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</si>
  <si>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</si>
  <si>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</si>
  <si>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</si>
  <si>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</si>
  <si>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</si>
  <si>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</si>
  <si>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</si>
  <si>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</si>
  <si>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</si>
  <si>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</si>
  <si>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</si>
  <si>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</si>
  <si>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</si>
  <si>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</si>
  <si>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</si>
  <si>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</si>
  <si>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</si>
  <si>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</si>
  <si>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</si>
  <si>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</si>
  <si>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</si>
  <si>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</si>
  <si>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</si>
  <si>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</si>
  <si>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</si>
  <si>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</si>
  <si>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</si>
  <si>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</si>
  <si>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</si>
  <si>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</si>
  <si>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</si>
  <si>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</si>
  <si>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</si>
  <si>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</si>
  <si>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</si>
  <si>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</si>
  <si>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</si>
  <si>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</si>
  <si>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</si>
  <si>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</si>
  <si>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</si>
  <si>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</si>
  <si>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</si>
  <si>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</si>
  <si>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</si>
  <si>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</si>
  <si>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</si>
  <si>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</si>
  <si>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</si>
  <si>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</si>
  <si>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</si>
  <si>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</si>
  <si>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</si>
  <si>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</si>
  <si>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</si>
  <si>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</si>
  <si>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</si>
  <si>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</si>
  <si>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</si>
  <si>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</si>
  <si>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</si>
  <si>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</si>
  <si>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</si>
  <si>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</si>
  <si>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</si>
  <si>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</si>
  <si>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</si>
  <si>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</si>
  <si>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</si>
  <si>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</si>
  <si>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</si>
  <si>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</si>
  <si>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</si>
  <si>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</si>
  <si>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</si>
  <si>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</si>
  <si>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</si>
  <si>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</si>
  <si>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</si>
  <si>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</si>
  <si>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</si>
  <si>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</si>
  <si>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</si>
  <si>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</si>
  <si>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</si>
  <si>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</si>
  <si>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</si>
  <si>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</si>
  <si>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</si>
  <si>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</si>
  <si>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</si>
  <si>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</si>
  <si>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</si>
  <si>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</si>
  <si>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</si>
  <si>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</si>
  <si>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</si>
  <si>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</si>
  <si>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</si>
  <si>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</si>
  <si>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</si>
  <si>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</si>
  <si>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</si>
  <si>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</si>
  <si>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</si>
  <si>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</si>
  <si>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</si>
  <si>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</si>
  <si>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</si>
  <si>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</si>
  <si>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</si>
  <si>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</si>
  <si>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</si>
  <si>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</si>
  <si>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</si>
  <si>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</si>
  <si>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</si>
  <si>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</si>
  <si>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</si>
  <si>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</si>
  <si>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</si>
  <si>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</si>
  <si>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</si>
  <si>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</si>
  <si>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</si>
  <si>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</si>
  <si>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</si>
  <si>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</si>
  <si>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</si>
  <si>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</si>
  <si>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</si>
  <si>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</si>
  <si>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</si>
  <si>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</si>
  <si>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</si>
  <si>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</si>
  <si>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</si>
  <si>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</si>
  <si>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</si>
  <si>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</si>
  <si>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</si>
  <si>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</si>
  <si>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</si>
  <si>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</si>
  <si>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</si>
  <si>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</si>
  <si>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</si>
  <si>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</si>
  <si>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</si>
  <si>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</si>
  <si>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</si>
  <si>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</si>
  <si>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</si>
  <si>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</si>
  <si>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</si>
  <si>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</si>
  <si>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</si>
  <si>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</si>
  <si>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</si>
  <si>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</si>
  <si>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</si>
  <si>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</si>
  <si>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</si>
  <si>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</si>
  <si>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</si>
  <si>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</si>
  <si>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</si>
  <si>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</si>
  <si>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</si>
  <si>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</si>
  <si>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</si>
  <si>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</si>
  <si>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</si>
  <si>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</si>
  <si>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</si>
  <si>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</si>
  <si>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</si>
  <si>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</si>
  <si>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</si>
  <si>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</si>
  <si>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</si>
  <si>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</si>
  <si>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</si>
  <si>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</si>
  <si>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</si>
  <si>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</si>
  <si>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</si>
  <si>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</si>
  <si>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</si>
  <si>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</si>
  <si>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</si>
  <si>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</si>
  <si>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</si>
  <si>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</si>
  <si>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</si>
  <si>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</si>
  <si>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</si>
  <si>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</si>
  <si>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</si>
  <si>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</si>
  <si>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</si>
  <si>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</si>
  <si>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</si>
  <si>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</si>
  <si>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</si>
  <si>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</si>
  <si>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</si>
  <si>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</si>
  <si>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</si>
  <si>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</si>
  <si>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</si>
  <si>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</si>
  <si>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</si>
  <si>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</si>
  <si>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</si>
  <si>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</si>
  <si>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</si>
  <si>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</si>
  <si>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</si>
  <si>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</si>
  <si>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</si>
  <si>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</si>
  <si>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</si>
  <si>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</si>
  <si>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</si>
  <si>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</si>
  <si>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</si>
  <si>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</si>
  <si>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</si>
  <si>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</si>
  <si>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</si>
  <si>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</si>
  <si>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</si>
  <si>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</si>
  <si>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</si>
  <si>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</si>
  <si>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</si>
  <si>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</si>
  <si>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</si>
  <si>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</si>
  <si>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</si>
  <si>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</si>
  <si>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</si>
  <si>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</si>
  <si>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</si>
  <si>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</si>
  <si>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</si>
  <si>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</si>
  <si>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</si>
  <si>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</si>
  <si>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</si>
  <si>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</si>
  <si>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</si>
  <si>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</si>
  <si>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</si>
  <si>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</si>
  <si>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</si>
  <si>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</si>
  <si>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</si>
  <si>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</si>
  <si>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</si>
  <si>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</si>
  <si>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</si>
  <si>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</si>
  <si>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</si>
  <si>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</si>
  <si>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</si>
  <si>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</si>
  <si>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</si>
  <si>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</si>
  <si>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</si>
  <si>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</si>
  <si>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</si>
  <si>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</si>
  <si>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</si>
  <si>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</si>
  <si>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</si>
  <si>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</si>
  <si>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</si>
  <si>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</si>
  <si>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</si>
  <si>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</si>
  <si>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</si>
  <si>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</si>
  <si>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</si>
  <si>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</si>
  <si>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</si>
  <si>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</si>
  <si>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</si>
  <si>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</si>
  <si>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</si>
  <si>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</si>
  <si>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</si>
  <si>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</si>
  <si>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</si>
  <si>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</si>
  <si>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</si>
  <si>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</si>
  <si>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</si>
  <si>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</si>
  <si>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</si>
  <si>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</si>
  <si>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</si>
  <si>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</si>
  <si>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</si>
  <si>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</si>
  <si>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</si>
  <si>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</si>
  <si>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</si>
  <si>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</si>
  <si>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</si>
  <si>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</si>
  <si>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</si>
  <si>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</si>
  <si>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</si>
  <si>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</si>
  <si>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</si>
  <si>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</si>
  <si>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</si>
  <si>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</si>
  <si>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</si>
  <si>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</si>
  <si>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</si>
  <si>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</si>
  <si>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</si>
  <si>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</si>
  <si>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</si>
  <si>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</si>
  <si>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</si>
  <si>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</si>
  <si>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</si>
  <si>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</si>
  <si>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</si>
  <si>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</si>
  <si>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</si>
  <si>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</si>
  <si>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</si>
  <si>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</si>
  <si>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</si>
  <si>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</si>
  <si>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</si>
  <si>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</si>
  <si>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</si>
  <si>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</si>
  <si>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</si>
  <si>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</si>
  <si>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</si>
  <si>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</si>
  <si>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</si>
  <si>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</si>
  <si>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</si>
  <si>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</si>
  <si>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</si>
  <si>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</si>
  <si>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</si>
  <si>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</si>
  <si>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</si>
  <si>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</si>
  <si>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</si>
  <si>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</si>
  <si>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</si>
  <si>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</si>
  <si>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</si>
  <si>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</si>
  <si>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</si>
  <si>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</si>
  <si>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</si>
  <si>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</si>
  <si>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</si>
  <si>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</si>
  <si>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</si>
  <si>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</si>
  <si>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</si>
  <si>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</si>
  <si>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</si>
  <si>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</si>
  <si>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</si>
  <si>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</si>
  <si>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</si>
  <si>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</si>
  <si>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</si>
  <si>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</si>
  <si>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</si>
  <si>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</si>
  <si>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</si>
  <si>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</si>
  <si>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</si>
  <si>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</si>
  <si>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</si>
  <si>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</si>
  <si>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</si>
  <si>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</si>
  <si>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</si>
  <si>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</si>
  <si>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</si>
  <si>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</si>
  <si>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</si>
  <si>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</si>
  <si>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</si>
  <si>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</si>
  <si>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</si>
  <si>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</si>
  <si>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</si>
  <si>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</si>
  <si>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</si>
  <si>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</si>
  <si>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</si>
  <si>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</si>
  <si>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</si>
  <si>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</si>
  <si>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</si>
  <si>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</si>
  <si>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</si>
  <si>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</si>
  <si>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</si>
  <si>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</si>
  <si>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</si>
  <si>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</si>
  <si>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</si>
  <si>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</si>
  <si>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</si>
  <si>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</si>
  <si>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</si>
  <si>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</si>
  <si>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</si>
  <si>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</si>
  <si>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</si>
  <si>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</si>
  <si>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</si>
  <si>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</si>
  <si>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</si>
  <si>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</si>
  <si>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</si>
  <si>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</si>
  <si>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</si>
  <si>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</si>
  <si>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</si>
  <si>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</si>
  <si>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</si>
  <si>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</si>
  <si>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</si>
  <si>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</si>
  <si>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</si>
  <si>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</si>
  <si>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</si>
  <si>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</si>
  <si>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</si>
  <si>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</si>
  <si>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</si>
  <si>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</si>
  <si>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</si>
  <si>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</si>
  <si>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</si>
  <si>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</si>
  <si>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</si>
  <si>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</si>
  <si>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</si>
  <si>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</si>
  <si>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</si>
  <si>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</si>
  <si>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</si>
  <si>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</si>
  <si>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</si>
  <si>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</si>
  <si>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</si>
  <si>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</si>
  <si>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</si>
  <si>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</si>
  <si>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</si>
  <si>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</si>
  <si>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</si>
  <si>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</si>
  <si>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</si>
  <si>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</si>
  <si>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</si>
  <si>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</si>
  <si>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</si>
  <si>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</si>
  <si>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</si>
  <si>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</si>
  <si>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</si>
  <si>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</si>
  <si>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</si>
  <si>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</si>
  <si>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</si>
  <si>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</si>
  <si>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</si>
  <si>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</si>
  <si>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</si>
  <si>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</si>
  <si>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</si>
  <si>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</si>
  <si>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</si>
  <si>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</si>
  <si>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</si>
  <si>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</si>
  <si>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</si>
  <si>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</si>
  <si>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</si>
  <si>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</si>
  <si>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</si>
  <si>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</si>
  <si>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</si>
  <si>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</si>
  <si>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</si>
  <si>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</si>
  <si>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</si>
  <si>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</si>
  <si>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</si>
  <si>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</si>
  <si>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</si>
  <si>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</si>
  <si>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</si>
  <si>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</si>
  <si>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</si>
  <si>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</si>
  <si>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</si>
  <si>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</si>
  <si>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</si>
  <si>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</si>
  <si>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</si>
  <si>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</si>
  <si>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</si>
  <si>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</si>
  <si>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</si>
  <si>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</si>
  <si>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</si>
  <si>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</si>
  <si>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</si>
  <si>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</si>
  <si>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</si>
  <si>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</si>
  <si>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</si>
  <si>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</si>
  <si>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</si>
  <si>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</si>
  <si>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</si>
  <si>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</si>
  <si>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</si>
  <si>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</si>
  <si>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</si>
  <si>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</si>
  <si>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</si>
  <si>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</si>
  <si>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</si>
  <si>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</si>
  <si>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</si>
  <si>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</si>
  <si>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</si>
  <si>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</si>
  <si>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</si>
  <si>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</si>
  <si>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</si>
  <si>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</si>
  <si>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</si>
  <si>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</si>
  <si>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</si>
  <si>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</si>
  <si>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</si>
  <si>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</si>
  <si>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</si>
  <si>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</si>
  <si>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</si>
  <si>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</si>
  <si>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</si>
  <si>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</si>
  <si>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</si>
  <si>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</si>
  <si>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</si>
  <si>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</si>
  <si>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</si>
  <si>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</si>
  <si>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</si>
  <si>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</si>
  <si>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</si>
  <si>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</si>
  <si>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</si>
  <si>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</si>
  <si>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</si>
  <si>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</si>
  <si>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</si>
  <si>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</si>
  <si>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</si>
  <si>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</si>
  <si>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</si>
  <si>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</si>
  <si>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</si>
  <si>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</si>
  <si>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</si>
  <si>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</si>
  <si>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</si>
  <si>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</si>
  <si>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</si>
  <si>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</si>
  <si>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</si>
  <si>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</si>
  <si>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</si>
  <si>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</si>
  <si>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</si>
  <si>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</si>
  <si>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</si>
  <si>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</si>
  <si>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</si>
  <si>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</si>
  <si>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</si>
  <si>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</si>
  <si>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</si>
  <si>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</si>
  <si>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</si>
  <si>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</si>
  <si>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</si>
  <si>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</si>
  <si>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</si>
  <si>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</si>
  <si>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</si>
  <si>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</si>
  <si>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</si>
  <si>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</si>
  <si>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</si>
  <si>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</si>
  <si>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</si>
  <si>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</si>
  <si>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</si>
  <si>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</si>
  <si>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</si>
  <si>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</si>
  <si>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</si>
  <si>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</si>
  <si>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</si>
  <si>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</si>
  <si>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</si>
  <si>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</si>
  <si>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</si>
  <si>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</si>
  <si>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</si>
  <si>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</si>
  <si>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</si>
  <si>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</si>
  <si>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</si>
  <si>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</si>
  <si>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</si>
  <si>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</si>
  <si>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</si>
  <si>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</si>
  <si>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</si>
  <si>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</si>
  <si>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</si>
  <si>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</si>
  <si>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</si>
  <si>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</si>
  <si>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</si>
  <si>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</si>
  <si>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</si>
  <si>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</si>
  <si>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</si>
  <si>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</si>
  <si>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</si>
  <si>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</si>
  <si>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</si>
  <si>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</si>
  <si>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</si>
  <si>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</si>
  <si>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</si>
  <si>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</si>
  <si>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</si>
  <si>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</si>
  <si>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</si>
  <si>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</si>
  <si>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</si>
  <si>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</si>
  <si>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</si>
  <si>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</si>
  <si>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</si>
  <si>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</si>
  <si>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</si>
  <si>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</si>
  <si>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</si>
  <si>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</si>
  <si>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</si>
  <si>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</si>
  <si>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</si>
  <si>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</si>
  <si>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</si>
  <si>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</si>
  <si>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</si>
  <si>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</si>
  <si>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</si>
  <si>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</si>
  <si>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</si>
  <si>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</si>
  <si>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</si>
  <si>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</si>
  <si>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</si>
  <si>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</si>
  <si>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</si>
  <si>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</si>
  <si>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</si>
  <si>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</si>
  <si>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</si>
  <si>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</si>
  <si>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</si>
  <si>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</si>
  <si>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</si>
  <si>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</si>
  <si>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</si>
  <si>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</si>
  <si>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</si>
  <si>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</si>
  <si>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</si>
  <si>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</si>
  <si>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</si>
  <si>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</si>
  <si>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</si>
  <si>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</si>
  <si>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</si>
  <si>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</si>
  <si>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</si>
  <si>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</si>
  <si>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</si>
  <si>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</si>
  <si>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</si>
  <si>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</si>
  <si>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</si>
  <si>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</si>
  <si>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</si>
  <si>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</si>
  <si>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</si>
  <si>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</si>
  <si>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</si>
  <si>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</si>
  <si>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</si>
  <si>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</si>
  <si>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</si>
  <si>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</si>
  <si>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</si>
  <si>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</si>
  <si>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</si>
  <si>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</si>
  <si>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</si>
  <si>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</si>
  <si>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</si>
  <si>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</si>
  <si>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</si>
  <si>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</si>
  <si>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</si>
  <si>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</si>
  <si>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</si>
  <si>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</si>
  <si>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</si>
  <si>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</si>
  <si>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</si>
  <si>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</si>
  <si>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</si>
  <si>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</si>
  <si>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</si>
  <si>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</si>
  <si>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</si>
  <si>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</si>
  <si>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</si>
  <si>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</si>
  <si>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</si>
  <si>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</si>
  <si>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</si>
  <si>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</si>
  <si>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</si>
  <si>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</si>
  <si>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</si>
  <si>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</si>
  <si>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</si>
  <si>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</si>
  <si>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</si>
  <si>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</si>
  <si>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</si>
  <si>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</si>
  <si>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</si>
  <si>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</si>
  <si>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</si>
  <si>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</si>
  <si>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</si>
  <si>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</si>
  <si>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</si>
  <si>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</si>
  <si>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</si>
  <si>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</si>
  <si>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</si>
  <si>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</si>
  <si>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</si>
  <si>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</si>
  <si>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</si>
  <si>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</si>
  <si>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</si>
  <si>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</si>
  <si>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</si>
  <si>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</si>
  <si>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</si>
  <si>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</si>
  <si>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</si>
  <si>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</si>
  <si>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</si>
  <si>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</si>
  <si>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</si>
  <si>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</si>
  <si>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</si>
  <si>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</si>
  <si>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</si>
  <si>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</si>
  <si>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</si>
  <si>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</si>
  <si>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</si>
  <si>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</si>
  <si>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</si>
  <si>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</si>
  <si>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</si>
  <si>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</si>
  <si>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</si>
  <si>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</si>
  <si>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</si>
  <si>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</si>
  <si>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</si>
  <si>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</si>
  <si>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</si>
  <si>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</si>
  <si>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</si>
  <si>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</si>
  <si>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</si>
  <si>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</si>
  <si>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</si>
  <si>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</si>
  <si>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</si>
  <si>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</si>
  <si>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</si>
  <si>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</si>
  <si>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</si>
  <si>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</si>
  <si>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</si>
  <si>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</si>
  <si>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</si>
  <si>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</si>
  <si>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</si>
  <si>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</si>
  <si>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</si>
  <si>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</si>
  <si>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</si>
  <si>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</si>
  <si>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</si>
  <si>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</si>
  <si>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</si>
  <si>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</si>
  <si>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</si>
  <si>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</si>
  <si>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</si>
  <si>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</si>
  <si>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</si>
  <si>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</si>
  <si>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</si>
  <si>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</si>
  <si>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</si>
  <si>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</si>
  <si>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</si>
  <si>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</si>
  <si>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</si>
  <si>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</si>
  <si>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</si>
  <si>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</si>
  <si>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</si>
  <si>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</si>
  <si>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</si>
  <si>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</si>
  <si>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</si>
  <si>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</si>
  <si>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</si>
  <si>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</si>
  <si>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</si>
  <si>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</si>
  <si>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</si>
  <si>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</si>
  <si>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</si>
  <si>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</si>
  <si>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</si>
  <si>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</si>
  <si>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</si>
  <si>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</si>
  <si>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</si>
  <si>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</si>
  <si>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</si>
  <si>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</si>
  <si>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</si>
  <si>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</si>
  <si>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</si>
  <si>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</si>
  <si>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</si>
  <si>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</si>
  <si>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</si>
  <si>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</si>
  <si>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</si>
  <si>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</si>
  <si>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</si>
  <si>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</si>
  <si>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</si>
  <si>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</si>
  <si>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</si>
  <si>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</si>
  <si>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</si>
  <si>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</si>
  <si>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</si>
  <si>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</si>
  <si>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</si>
  <si>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</si>
  <si>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</si>
  <si>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</si>
  <si>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</si>
  <si>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</si>
  <si>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</si>
  <si>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</si>
  <si>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</si>
  <si>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</si>
  <si>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</si>
  <si>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</si>
  <si>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</si>
  <si>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</si>
  <si>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</si>
  <si>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</si>
  <si>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</si>
  <si>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</si>
  <si>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</si>
  <si>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</si>
  <si>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</si>
  <si>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</si>
  <si>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</si>
  <si>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</si>
  <si>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</si>
  <si>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</si>
  <si>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</si>
  <si>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</si>
  <si>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</si>
  <si>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</si>
  <si>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</si>
  <si>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</si>
  <si>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</si>
  <si>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</si>
  <si>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</si>
  <si>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</si>
  <si>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</si>
  <si>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</si>
  <si>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</si>
  <si>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</si>
  <si>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</si>
  <si>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</si>
  <si>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</si>
  <si>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</si>
  <si>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</si>
  <si>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</si>
  <si>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</si>
  <si>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</si>
  <si>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</si>
  <si>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</si>
  <si>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</si>
  <si>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</si>
  <si>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</si>
  <si>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</si>
  <si>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</si>
  <si>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</si>
  <si>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</si>
  <si>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</si>
  <si>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</si>
  <si>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</si>
  <si>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</si>
  <si>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</si>
  <si>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</si>
  <si>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</si>
  <si>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</si>
  <si>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</si>
  <si>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</si>
  <si>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</si>
  <si>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</si>
  <si>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</si>
  <si>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</si>
  <si>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</si>
  <si>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</si>
  <si>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</si>
  <si>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</si>
  <si>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</si>
  <si>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</si>
  <si>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</si>
  <si>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</si>
  <si>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</si>
  <si>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</si>
  <si>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</si>
  <si>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</si>
  <si>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</si>
  <si>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</si>
  <si>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</si>
  <si>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</si>
  <si>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</si>
  <si>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</si>
  <si>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</si>
  <si>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</si>
  <si>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</si>
  <si>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</si>
  <si>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</si>
  <si>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</si>
  <si>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</si>
  <si>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</si>
  <si>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</si>
  <si>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</si>
  <si>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</si>
  <si>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</si>
  <si>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</si>
  <si>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</si>
  <si>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</si>
  <si>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</si>
  <si>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</si>
  <si>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</si>
  <si>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</si>
  <si>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</si>
  <si>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</si>
  <si>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</si>
  <si>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</si>
  <si>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</si>
  <si>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</si>
  <si>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</si>
  <si>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</si>
  <si>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</si>
  <si>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</si>
  <si>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</si>
  <si>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</si>
  <si>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</si>
  <si>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</si>
  <si>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</si>
  <si>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</si>
  <si>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</si>
  <si>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</si>
  <si>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</si>
  <si>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</si>
  <si>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</si>
  <si>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</si>
  <si>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</si>
  <si>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</si>
  <si>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</si>
  <si>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</si>
  <si>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</si>
  <si>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</si>
  <si>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</si>
  <si>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</si>
  <si>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</si>
  <si>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</si>
  <si>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</si>
  <si>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</si>
  <si>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</si>
  <si>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</si>
  <si>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</si>
  <si>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</si>
  <si>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</si>
  <si>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</si>
  <si>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</si>
  <si>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</si>
  <si>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</si>
  <si>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</si>
  <si>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</si>
  <si>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</si>
  <si>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</si>
  <si>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</si>
  <si>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</si>
  <si>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</si>
  <si>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</si>
  <si>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</si>
  <si>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</si>
  <si>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</si>
  <si>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</si>
  <si>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</si>
  <si>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</si>
  <si>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</si>
  <si>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</si>
  <si>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</si>
  <si>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</si>
  <si>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</si>
  <si>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</si>
  <si>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</si>
  <si>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</si>
  <si>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</si>
  <si>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</si>
  <si>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</si>
  <si>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</si>
  <si>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</si>
  <si>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</si>
  <si>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</si>
  <si>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</si>
  <si>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</si>
  <si>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</si>
  <si>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</si>
  <si>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</si>
  <si>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</si>
  <si>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</si>
  <si>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</si>
  <si>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</si>
  <si>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</si>
  <si>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</si>
  <si>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</si>
  <si>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</si>
  <si>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</si>
  <si>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</si>
  <si>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</si>
  <si>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</si>
  <si>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</si>
  <si>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</si>
  <si>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</si>
  <si>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</si>
  <si>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</si>
  <si>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</si>
  <si>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</si>
  <si>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</si>
  <si>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</si>
  <si>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</si>
  <si>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</si>
  <si>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</si>
  <si>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</si>
  <si>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</si>
  <si>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</si>
  <si>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</si>
  <si>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</si>
  <si>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</si>
  <si>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</si>
  <si>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</si>
  <si>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</si>
  <si>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</si>
  <si>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</si>
  <si>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</si>
  <si>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</si>
  <si>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</si>
  <si>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</si>
  <si>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</si>
  <si>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</si>
  <si>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</si>
  <si>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</si>
  <si>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</si>
  <si>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</si>
  <si>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</si>
  <si>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</si>
  <si>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</si>
  <si>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</si>
  <si>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</si>
  <si>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</si>
  <si>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</si>
  <si>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</si>
  <si>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</si>
  <si>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</si>
  <si>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</si>
  <si>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</si>
  <si>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</si>
  <si>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</si>
  <si>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</si>
  <si>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</si>
  <si>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</si>
  <si>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</si>
  <si>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</si>
  <si>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</si>
  <si>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</si>
  <si>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</si>
  <si>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</si>
  <si>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</si>
  <si>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</si>
  <si>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</si>
  <si>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</si>
  <si>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</si>
  <si>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</si>
  <si>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</si>
  <si>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</si>
  <si>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</si>
  <si>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</si>
  <si>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</si>
  <si>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</si>
  <si>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</si>
  <si>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</si>
  <si>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</si>
  <si>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</si>
  <si>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</si>
  <si>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</si>
  <si>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</si>
  <si>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</si>
  <si>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</si>
  <si>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</si>
  <si>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</si>
  <si>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</si>
  <si>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</si>
  <si>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</si>
  <si>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</si>
  <si>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</si>
  <si>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</si>
  <si>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</si>
  <si>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</si>
  <si>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</si>
  <si>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</si>
  <si>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</si>
  <si>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</si>
  <si>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</si>
  <si>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</si>
  <si>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</si>
  <si>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</si>
  <si>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</si>
  <si>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</si>
  <si>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</si>
  <si>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</si>
  <si>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</si>
  <si>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</si>
  <si>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</si>
  <si>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</si>
  <si>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</si>
  <si>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</si>
  <si>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</si>
  <si>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</si>
  <si>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</si>
  <si>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</si>
  <si>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</si>
  <si>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</si>
  <si>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</si>
  <si>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</si>
  <si>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</si>
  <si>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</si>
  <si>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</si>
  <si>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</si>
  <si>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</si>
  <si>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</si>
  <si>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</si>
  <si>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</si>
  <si>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</si>
  <si>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</si>
  <si>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</si>
  <si>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</si>
  <si>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</si>
  <si>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</si>
  <si>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</si>
  <si>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</si>
  <si>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</si>
  <si>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</si>
  <si>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</si>
  <si>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</si>
  <si>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</si>
  <si>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</si>
  <si>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</si>
  <si>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</si>
  <si>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</si>
  <si>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</si>
  <si>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</si>
  <si>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</si>
  <si>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</si>
  <si>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</si>
  <si>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</si>
  <si>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</si>
  <si>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</si>
  <si>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</si>
  <si>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</si>
  <si>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</si>
  <si>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</si>
  <si>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</si>
  <si>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</si>
  <si>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</si>
  <si>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</si>
  <si>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</si>
  <si>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</si>
  <si>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</si>
  <si>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</si>
  <si>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</si>
  <si>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</si>
  <si>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</si>
  <si>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</si>
  <si>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</si>
  <si>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</si>
  <si>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</si>
  <si>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</si>
  <si>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</si>
  <si>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</si>
  <si>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</si>
  <si>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</si>
  <si>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</si>
  <si>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</si>
  <si>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</si>
  <si>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</si>
  <si>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</si>
  <si>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</si>
  <si>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</si>
  <si>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</si>
  <si>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</si>
  <si>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</si>
  <si>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</si>
  <si>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</si>
  <si>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</si>
  <si>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</si>
  <si>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</si>
  <si>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</si>
  <si>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</si>
  <si>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</si>
  <si>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</si>
  <si>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</si>
  <si>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</si>
  <si>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</si>
  <si>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</si>
  <si>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</si>
  <si>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</si>
  <si>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</si>
  <si>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</si>
  <si>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</si>
  <si>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</si>
  <si>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</si>
  <si>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</si>
  <si>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</si>
  <si>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</si>
  <si>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</si>
  <si>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</si>
  <si>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</si>
  <si>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</si>
  <si>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</si>
  <si>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</si>
  <si>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</si>
  <si>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</si>
  <si>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</si>
  <si>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</si>
  <si>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</si>
  <si>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</si>
  <si>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</si>
  <si>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</si>
  <si>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</si>
  <si>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</si>
  <si>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</si>
  <si>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</si>
  <si>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</si>
  <si>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</si>
  <si>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</si>
  <si>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</si>
  <si>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</si>
  <si>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</si>
  <si>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</si>
  <si>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</si>
  <si>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</si>
  <si>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</si>
  <si>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</si>
  <si>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</si>
  <si>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</si>
  <si>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</si>
  <si>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</si>
  <si>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</si>
  <si>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</si>
  <si>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</si>
  <si>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</si>
  <si>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</si>
  <si>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</si>
  <si>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</si>
  <si>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</si>
  <si>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</si>
  <si>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</si>
  <si>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</si>
  <si>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</si>
  <si>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</si>
  <si>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</si>
  <si>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</si>
  <si>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</si>
  <si>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</si>
  <si>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</si>
  <si>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</si>
  <si>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</si>
  <si>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</si>
  <si>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</si>
  <si>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</si>
  <si>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</si>
  <si>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</si>
  <si>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</si>
  <si>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</si>
  <si>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</si>
  <si>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</si>
  <si>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</si>
  <si>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</si>
  <si>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</si>
  <si>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</si>
  <si>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</si>
  <si>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</si>
  <si>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</si>
  <si>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</si>
  <si>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</si>
  <si>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</si>
  <si>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</si>
  <si>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</si>
  <si>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</si>
  <si>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</si>
  <si>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</si>
  <si>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</si>
  <si>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</si>
  <si>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</si>
  <si>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</si>
  <si>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</si>
  <si>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</si>
  <si>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</si>
  <si>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</si>
  <si>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</si>
  <si>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</si>
  <si>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</si>
  <si>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</si>
  <si>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</si>
  <si>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</si>
  <si>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</si>
  <si>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</si>
  <si>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</si>
  <si>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</si>
  <si>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</si>
  <si>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</si>
  <si>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</si>
  <si>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</si>
  <si>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</si>
  <si>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</si>
  <si>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</si>
  <si>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</si>
  <si>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</si>
  <si>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</si>
  <si>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</si>
  <si>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</si>
  <si>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</si>
  <si>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</si>
  <si>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</si>
  <si>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</si>
  <si>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</si>
  <si>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</si>
  <si>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</si>
  <si>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</si>
  <si>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</si>
  <si>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</si>
  <si>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</si>
  <si>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</si>
  <si>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</si>
  <si>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</si>
  <si>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</si>
  <si>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</si>
  <si>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</si>
  <si>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</si>
  <si>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</si>
  <si>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</si>
  <si>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</si>
  <si>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</si>
  <si>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</si>
  <si>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</si>
  <si>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</si>
  <si>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</si>
  <si>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</si>
  <si>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</si>
  <si>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</si>
  <si>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</si>
  <si>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</si>
  <si>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</si>
  <si>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</si>
  <si>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</si>
  <si>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</si>
  <si>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</si>
  <si>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</si>
  <si>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</si>
  <si>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</si>
  <si>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</si>
  <si>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</si>
  <si>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</si>
  <si>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</si>
  <si>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</si>
  <si>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</si>
  <si>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</si>
  <si>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</si>
  <si>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</si>
  <si>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</si>
  <si>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</si>
  <si>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</si>
  <si>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</si>
  <si>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</si>
  <si>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</si>
  <si>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</si>
  <si>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</si>
  <si>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</si>
  <si>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</si>
  <si>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</si>
  <si>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</si>
  <si>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</si>
  <si>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</si>
  <si>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</si>
  <si>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</si>
  <si>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</si>
  <si>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</si>
  <si>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</si>
  <si>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</si>
  <si>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</si>
  <si>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</si>
  <si>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</si>
  <si>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</si>
  <si>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</si>
  <si>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</si>
  <si>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</si>
  <si>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</si>
  <si>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</si>
  <si>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</si>
  <si>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</si>
  <si>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</si>
  <si>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</si>
  <si>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</si>
  <si>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</si>
  <si>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</si>
  <si>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</si>
  <si>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</si>
  <si>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</si>
  <si>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</si>
  <si>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</si>
  <si>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</si>
  <si>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</si>
  <si>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</si>
  <si>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</si>
  <si>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</si>
  <si>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</si>
  <si>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</si>
  <si>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</si>
  <si>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</si>
  <si>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</si>
  <si>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</si>
  <si>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</si>
  <si>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</si>
  <si>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</si>
  <si>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</si>
  <si>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</si>
  <si>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</si>
  <si>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</si>
  <si>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</si>
  <si>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</si>
  <si>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</si>
  <si>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</si>
  <si>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</si>
  <si>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</si>
  <si>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</si>
  <si>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</si>
  <si>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</si>
  <si>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</si>
  <si>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</si>
  <si>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</si>
  <si>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</si>
  <si>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</si>
  <si>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</si>
  <si>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</si>
  <si>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</si>
  <si>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</si>
  <si>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</si>
  <si>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</si>
  <si>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</si>
  <si>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</si>
  <si>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</si>
  <si>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</si>
  <si>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</si>
  <si>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</si>
  <si>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</si>
  <si>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</si>
  <si>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</si>
  <si>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</si>
  <si>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</si>
  <si>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</si>
  <si>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</si>
  <si>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</si>
  <si>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</si>
  <si>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</si>
  <si>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</si>
  <si>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</si>
  <si>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</si>
  <si>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</si>
  <si>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</si>
  <si>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</si>
  <si>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</si>
  <si>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</si>
  <si>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</si>
  <si>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</si>
  <si>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</si>
  <si>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</si>
  <si>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</si>
  <si>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</si>
  <si>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</si>
  <si>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</si>
  <si>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</si>
  <si>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</si>
  <si>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</si>
  <si>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</si>
  <si>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</si>
  <si>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</si>
  <si>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</si>
  <si>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</si>
  <si>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</si>
  <si>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</si>
  <si>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</si>
  <si>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</si>
  <si>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</si>
  <si>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</si>
  <si>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</si>
  <si>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</si>
  <si>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</si>
  <si>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</si>
  <si>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</si>
  <si>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</si>
  <si>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</si>
  <si>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</si>
  <si>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</si>
  <si>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</si>
  <si>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</si>
  <si>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</si>
  <si>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</si>
  <si>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</si>
  <si>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</si>
  <si>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</si>
  <si>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</si>
  <si>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</si>
  <si>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</si>
  <si>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</si>
  <si>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</si>
  <si>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</si>
  <si>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</si>
  <si>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</si>
  <si>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</si>
  <si>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</si>
  <si>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</si>
  <si>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</si>
  <si>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</si>
  <si>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</si>
  <si>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</si>
  <si>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</si>
  <si>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</si>
  <si>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</si>
  <si>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</si>
  <si>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</si>
  <si>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</si>
  <si>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</si>
  <si>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</si>
  <si>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</si>
  <si>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</si>
  <si>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</si>
  <si>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</si>
  <si>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</si>
  <si>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</si>
  <si>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</si>
  <si>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</si>
  <si>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</si>
  <si>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</si>
  <si>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</si>
  <si>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</si>
  <si>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</si>
  <si>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</si>
  <si>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</si>
  <si>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</si>
  <si>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</si>
  <si>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</si>
  <si>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</si>
  <si>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</si>
  <si>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</si>
  <si>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</si>
  <si>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</si>
  <si>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</si>
  <si>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</si>
  <si>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</si>
  <si>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</si>
  <si>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</si>
  <si>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</si>
  <si>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</si>
  <si>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</si>
  <si>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</si>
  <si>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</si>
  <si>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</si>
  <si>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</si>
  <si>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</si>
  <si>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</si>
  <si>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</si>
  <si>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</si>
  <si>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</si>
  <si>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</si>
  <si>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</si>
  <si>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</si>
  <si>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</si>
  <si>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</si>
  <si>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</si>
  <si>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</si>
  <si>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</si>
  <si>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</si>
  <si>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</si>
  <si>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</si>
  <si>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</si>
  <si>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</si>
  <si>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</si>
  <si>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</si>
  <si>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</si>
  <si>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</si>
  <si>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</si>
  <si>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</si>
  <si>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</si>
  <si>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</si>
  <si>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</si>
  <si>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</si>
  <si>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</si>
  <si>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</si>
  <si>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</si>
  <si>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</si>
  <si>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</si>
  <si>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</si>
  <si>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</si>
  <si>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</si>
  <si>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</si>
  <si>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</si>
  <si>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</si>
  <si>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</si>
  <si>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</si>
  <si>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</si>
  <si>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</si>
  <si>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</si>
  <si>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</si>
  <si>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</si>
  <si>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</si>
  <si>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</si>
  <si>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</si>
  <si>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</si>
  <si>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</si>
  <si>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</si>
  <si>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</si>
  <si>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</si>
  <si>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</si>
  <si>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</si>
  <si>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</si>
  <si>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</si>
  <si>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</si>
  <si>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</si>
  <si>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</si>
  <si>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</si>
  <si>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</si>
  <si>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</si>
  <si>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</si>
  <si>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</si>
  <si>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</si>
  <si>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</si>
  <si>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</si>
  <si>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</si>
  <si>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</si>
  <si>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</si>
  <si>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</si>
  <si>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</si>
  <si>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</si>
  <si>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</si>
  <si>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</si>
  <si>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</si>
  <si>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</si>
  <si>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</si>
  <si>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</si>
  <si>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</si>
  <si>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</si>
  <si>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</si>
  <si>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</si>
  <si>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</si>
  <si>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</si>
  <si>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</si>
  <si>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</si>
  <si>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</si>
  <si>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</si>
  <si>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</si>
  <si>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</si>
  <si>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</si>
  <si>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</si>
  <si>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</si>
  <si>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</si>
  <si>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</si>
  <si>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</si>
  <si>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</si>
  <si>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</si>
  <si>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</si>
  <si>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</si>
  <si>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</si>
  <si>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</si>
  <si>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</si>
  <si>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</si>
  <si>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</si>
  <si>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</si>
  <si>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</si>
  <si>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</si>
  <si>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</si>
  <si>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</si>
  <si>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</si>
  <si>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</si>
  <si>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</si>
  <si>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</si>
  <si>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</si>
  <si>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</si>
  <si>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</si>
  <si>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</si>
  <si>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</si>
  <si>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</si>
  <si>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</si>
  <si>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</si>
  <si>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</si>
  <si>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</si>
  <si>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</si>
  <si>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</si>
  <si>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</si>
  <si>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</si>
  <si>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</si>
  <si>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</si>
  <si>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</si>
  <si>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</si>
  <si>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</si>
  <si>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</si>
  <si>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</si>
  <si>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</si>
  <si>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</si>
  <si>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</si>
  <si>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</si>
  <si>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</si>
  <si>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</si>
  <si>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</si>
  <si>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</si>
  <si>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</si>
  <si>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</si>
  <si>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</si>
  <si>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</si>
  <si>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</si>
  <si>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</si>
  <si>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</si>
  <si>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</si>
  <si>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</si>
  <si>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</si>
  <si>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</si>
  <si>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</si>
  <si>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</si>
  <si>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</si>
  <si>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</si>
  <si>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</si>
  <si>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</si>
  <si>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</si>
  <si>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</si>
  <si>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</si>
  <si>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</si>
  <si>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</si>
  <si>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</si>
  <si>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</si>
  <si>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</si>
  <si>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</si>
  <si>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</si>
  <si>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</si>
  <si>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</si>
  <si>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</si>
  <si>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</si>
  <si>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</si>
  <si>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</si>
  <si>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</si>
  <si>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</si>
  <si>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</si>
  <si>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</si>
  <si>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</si>
  <si>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</si>
  <si>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</si>
  <si>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</si>
  <si>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</si>
  <si>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</si>
  <si>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</si>
  <si>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</si>
  <si>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</si>
  <si>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</si>
  <si>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</si>
  <si>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</si>
  <si>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</si>
  <si>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</si>
  <si>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</si>
  <si>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</si>
  <si>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</si>
  <si>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</si>
  <si>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</si>
  <si>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</si>
  <si>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</si>
  <si>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</si>
  <si>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</si>
  <si>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</si>
  <si>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</si>
  <si>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</si>
  <si>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</si>
  <si>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</si>
  <si>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</si>
  <si>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</si>
  <si>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</si>
  <si>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</si>
  <si>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</si>
  <si>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</si>
  <si>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</si>
  <si>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</si>
  <si>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</si>
  <si>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</si>
  <si>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</si>
  <si>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</si>
  <si>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</si>
  <si>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</si>
  <si>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</si>
  <si>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</si>
  <si>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</si>
  <si>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</si>
  <si>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</si>
  <si>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</si>
  <si>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</si>
  <si>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</si>
  <si>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</si>
  <si>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</si>
  <si>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</si>
  <si>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</si>
  <si>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</si>
  <si>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</si>
  <si>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</si>
  <si>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</si>
  <si>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</si>
  <si>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</si>
  <si>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</si>
  <si>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</si>
  <si>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</si>
  <si>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</si>
  <si>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</si>
  <si>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</si>
  <si>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</si>
  <si>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</si>
  <si>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</si>
  <si>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</si>
  <si>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</si>
  <si>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</si>
  <si>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</si>
  <si>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</si>
  <si>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</si>
  <si>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</si>
  <si>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</si>
  <si>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</si>
  <si>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</si>
  <si>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</si>
  <si>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</si>
  <si>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</si>
  <si>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</si>
  <si>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</si>
  <si>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</si>
  <si>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</si>
  <si>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</si>
  <si>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</si>
  <si>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</si>
  <si>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</si>
  <si>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</si>
  <si>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</si>
  <si>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</si>
  <si>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</si>
  <si>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</si>
  <si>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</si>
  <si>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</si>
  <si>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</si>
  <si>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</si>
  <si>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</si>
  <si>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</si>
  <si>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</si>
  <si>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</si>
  <si>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</si>
  <si>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</si>
  <si>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</si>
  <si>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</si>
  <si>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</si>
  <si>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</si>
  <si>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</si>
  <si>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</si>
  <si>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</si>
  <si>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</si>
  <si>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</si>
  <si>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</si>
  <si>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</si>
  <si>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</si>
  <si>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</si>
  <si>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</si>
  <si>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</si>
  <si>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</si>
  <si>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</si>
  <si>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</si>
  <si>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</si>
  <si>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</si>
  <si>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</si>
  <si>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</si>
  <si>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</si>
  <si>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</si>
  <si>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</si>
  <si>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</si>
  <si>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</si>
  <si>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</si>
  <si>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</si>
  <si>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</si>
  <si>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</si>
  <si>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</si>
  <si>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</si>
  <si>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</si>
  <si>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</si>
  <si>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</si>
  <si>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</si>
  <si>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</si>
  <si>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</si>
  <si>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</si>
  <si>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</si>
  <si>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</si>
  <si>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</si>
  <si>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</si>
  <si>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</si>
  <si>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</si>
  <si>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</si>
  <si>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</si>
  <si>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</si>
  <si>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</si>
  <si>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</si>
  <si>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</si>
  <si>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</si>
  <si>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</si>
  <si>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</si>
  <si>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</si>
  <si>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</si>
  <si>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</si>
  <si>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</si>
  <si>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</si>
  <si>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</si>
  <si>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</si>
  <si>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</si>
  <si>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</si>
  <si>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</si>
  <si>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</si>
  <si>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</si>
  <si>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</si>
  <si>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</si>
  <si>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</si>
  <si>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</si>
  <si>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</si>
  <si>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</si>
  <si>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</si>
  <si>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</si>
  <si>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</si>
  <si>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</si>
  <si>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</si>
  <si>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</si>
  <si>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</si>
  <si>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</si>
  <si>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</si>
  <si>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</si>
  <si>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</si>
  <si>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</si>
  <si>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</si>
  <si>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</si>
  <si>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</si>
  <si>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</si>
  <si>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</si>
  <si>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</si>
  <si>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</si>
  <si>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</si>
  <si>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</si>
  <si>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</si>
  <si>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</si>
  <si>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</si>
  <si>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</si>
  <si>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</si>
  <si>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</si>
  <si>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</si>
  <si>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</si>
  <si>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</si>
  <si>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</si>
  <si>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</si>
  <si>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</si>
  <si>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</si>
  <si>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</si>
  <si>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</si>
  <si>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</si>
  <si>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</si>
  <si>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</si>
  <si>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</si>
  <si>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</si>
  <si>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</si>
  <si>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</si>
  <si>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</si>
  <si>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</si>
  <si>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</si>
  <si>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</si>
  <si>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</si>
  <si>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</si>
  <si>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</si>
  <si>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</si>
  <si>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</si>
  <si>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</si>
  <si>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</si>
  <si>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</si>
  <si>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</si>
  <si>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</si>
  <si>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</si>
  <si>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</si>
  <si>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</si>
  <si>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</si>
  <si>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</si>
  <si>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</si>
  <si>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</si>
  <si>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</si>
  <si>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</si>
  <si>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</si>
  <si>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</si>
  <si>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</si>
  <si>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</si>
  <si>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</si>
  <si>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</si>
  <si>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</si>
  <si>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</si>
  <si>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</si>
  <si>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</si>
  <si>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</si>
  <si>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</si>
  <si>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</si>
  <si>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</si>
  <si>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</si>
  <si>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</si>
  <si>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</si>
  <si>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</si>
  <si>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</si>
  <si>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</si>
  <si>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</si>
  <si>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</si>
  <si>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</si>
  <si>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</si>
  <si>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</si>
  <si>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</si>
  <si>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</si>
  <si>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</si>
  <si>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</si>
  <si>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</si>
  <si>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</si>
  <si>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</si>
  <si>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</si>
  <si>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</si>
  <si>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</si>
  <si>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</si>
  <si>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</si>
  <si>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</si>
  <si>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</si>
  <si>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</si>
  <si>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</si>
  <si>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</si>
  <si>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</si>
  <si>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</si>
  <si>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</si>
  <si>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</si>
  <si>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</si>
  <si>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</si>
  <si>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</si>
  <si>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</si>
  <si>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</si>
  <si>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</si>
  <si>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</si>
  <si>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</si>
  <si>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</si>
  <si>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</si>
  <si>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</si>
  <si>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</si>
  <si>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</si>
  <si>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</si>
  <si>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</si>
  <si>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</si>
  <si>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</si>
  <si>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</si>
  <si>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</si>
  <si>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</si>
  <si>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</si>
  <si>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</si>
  <si>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</si>
  <si>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</si>
  <si>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</si>
  <si>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</si>
  <si>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</si>
  <si>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</si>
  <si>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</si>
  <si>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</si>
  <si>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</si>
  <si>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</si>
  <si>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</si>
  <si>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</si>
  <si>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</si>
  <si>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</si>
  <si>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</si>
  <si>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</si>
  <si>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</si>
  <si>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</si>
  <si>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</si>
  <si>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</si>
  <si>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</si>
  <si>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</si>
  <si>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</si>
  <si>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</si>
  <si>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</si>
  <si>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</si>
  <si>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</si>
  <si>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</si>
  <si>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</si>
  <si>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</si>
  <si>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</si>
  <si>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</si>
  <si>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</si>
  <si>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</si>
  <si>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</si>
  <si>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</si>
  <si>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</si>
  <si>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</si>
  <si>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</si>
  <si>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</si>
  <si>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</si>
  <si>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</si>
  <si>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</si>
  <si>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</si>
  <si>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</si>
  <si>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</si>
  <si>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</si>
  <si>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</si>
  <si>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</si>
  <si>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</si>
  <si>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</si>
  <si>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</si>
  <si>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</si>
  <si>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</si>
  <si>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</si>
  <si>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</si>
  <si>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</si>
  <si>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</si>
  <si>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</si>
  <si>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</si>
  <si>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</si>
  <si>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</si>
  <si>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</si>
  <si>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</si>
  <si>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</si>
  <si>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</si>
  <si>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</si>
  <si>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</si>
  <si>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</si>
  <si>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</si>
  <si>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</si>
  <si>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</si>
  <si>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</si>
  <si>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</si>
  <si>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</si>
  <si>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</si>
  <si>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</si>
  <si>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</si>
  <si>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</si>
  <si>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</si>
  <si>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</si>
  <si>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</si>
  <si>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</si>
  <si>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</si>
  <si>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</si>
  <si>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</si>
  <si>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</si>
  <si>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</si>
  <si>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</si>
  <si>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</si>
  <si>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</si>
  <si>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</si>
  <si>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</si>
  <si>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</si>
  <si>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</si>
  <si>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</si>
  <si>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</si>
  <si>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</si>
  <si>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</si>
  <si>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</si>
  <si>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</si>
  <si>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</si>
  <si>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</si>
  <si>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</si>
  <si>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</si>
  <si>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</si>
  <si>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</si>
  <si>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</si>
  <si>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</si>
  <si>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</si>
  <si>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</si>
  <si>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</si>
  <si>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</si>
  <si>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</si>
  <si>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</si>
  <si>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</si>
  <si>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</si>
  <si>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</si>
  <si>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</si>
  <si>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</si>
  <si>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</si>
  <si>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</si>
  <si>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</si>
  <si>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</si>
  <si>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</si>
  <si>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</si>
  <si>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</si>
  <si>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</si>
  <si>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</si>
  <si>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</si>
  <si>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</si>
  <si>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</si>
  <si>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</si>
  <si>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</si>
  <si>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</si>
  <si>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</si>
  <si>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</si>
  <si>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</si>
  <si>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</si>
  <si>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</si>
  <si>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</si>
  <si>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</si>
  <si>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</si>
  <si>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</si>
  <si>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</si>
  <si>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</si>
  <si>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</si>
  <si>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</si>
  <si>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</si>
  <si>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</si>
  <si>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</si>
  <si>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</si>
  <si>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</si>
  <si>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</si>
  <si>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</si>
  <si>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</si>
  <si>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</si>
  <si>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</si>
  <si>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</si>
  <si>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</si>
  <si>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</si>
  <si>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</si>
  <si>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</si>
  <si>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</si>
  <si>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</si>
  <si>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</si>
  <si>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</si>
  <si>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</si>
  <si>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</si>
  <si>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</si>
  <si>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</si>
  <si>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</si>
  <si>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</si>
  <si>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</si>
  <si>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</si>
  <si>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</si>
  <si>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</si>
  <si>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</si>
  <si>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</si>
  <si>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</si>
  <si>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</si>
  <si>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</si>
  <si>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</si>
  <si>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</si>
  <si>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</si>
  <si>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</si>
  <si>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</si>
  <si>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</si>
  <si>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</si>
  <si>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</si>
  <si>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</si>
  <si>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</si>
  <si>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</si>
  <si>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</si>
  <si>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</si>
  <si>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</si>
  <si>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</si>
  <si>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</si>
  <si>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</si>
  <si>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</si>
  <si>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</si>
  <si>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</si>
  <si>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</si>
  <si>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</si>
  <si>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</si>
  <si>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</si>
  <si>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</si>
  <si>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</si>
  <si>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</si>
  <si>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</si>
  <si>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</si>
  <si>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</si>
  <si>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</si>
  <si>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</si>
  <si>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</si>
  <si>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</si>
  <si>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</si>
  <si>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</si>
  <si>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</si>
  <si>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</si>
  <si>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</si>
  <si>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</si>
  <si>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</si>
  <si>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</si>
  <si>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</si>
  <si>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</si>
  <si>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</si>
  <si>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</si>
  <si>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</si>
  <si>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</si>
  <si>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</si>
  <si>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</si>
  <si>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</si>
  <si>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</si>
  <si>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</si>
  <si>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</si>
  <si>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</si>
  <si>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</si>
  <si>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</si>
  <si>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</si>
  <si>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</si>
  <si>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</si>
  <si>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</si>
  <si>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</si>
  <si>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</si>
  <si>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</si>
  <si>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</si>
  <si>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</si>
  <si>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</si>
  <si>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</si>
  <si>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</si>
  <si>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</si>
  <si>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</si>
  <si>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</si>
  <si>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</si>
  <si>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</si>
  <si>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</si>
  <si>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</si>
  <si>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</si>
  <si>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</si>
  <si>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</si>
  <si>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</si>
  <si>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</si>
  <si>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</si>
  <si>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</si>
  <si>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</si>
  <si>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</si>
  <si>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</si>
  <si>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</si>
  <si>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</si>
  <si>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</si>
  <si>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</si>
  <si>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</si>
  <si>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</si>
  <si>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</si>
  <si>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</si>
  <si>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</si>
  <si>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</si>
  <si>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</si>
  <si>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</si>
  <si>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</si>
  <si>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</si>
  <si>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</si>
  <si>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</si>
  <si>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</si>
  <si>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</si>
  <si>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</si>
  <si>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</si>
  <si>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</si>
  <si>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</si>
  <si>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</si>
  <si>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</si>
  <si>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</si>
  <si>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</si>
  <si>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</si>
  <si>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</si>
  <si>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</si>
  <si>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</si>
  <si>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</si>
  <si>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</si>
  <si>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</si>
  <si>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</si>
  <si>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</si>
  <si>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</si>
  <si>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</si>
  <si>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</si>
  <si>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</si>
  <si>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</si>
  <si>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</si>
  <si>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</si>
  <si>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</si>
  <si>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</si>
  <si>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</si>
  <si>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</si>
  <si>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</si>
  <si>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</si>
  <si>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</si>
  <si>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</si>
  <si>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</si>
  <si>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</si>
  <si>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</si>
  <si>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</si>
  <si>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</si>
  <si>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</si>
  <si>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</si>
  <si>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</si>
  <si>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</si>
  <si>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</si>
  <si>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</si>
  <si>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</si>
  <si>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</si>
  <si>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</si>
  <si>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</si>
  <si>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</si>
  <si>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</si>
  <si>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</si>
  <si>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</si>
  <si>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</si>
  <si>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</si>
  <si>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</si>
  <si>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</si>
  <si>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</si>
  <si>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</si>
  <si>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</si>
  <si>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</si>
  <si>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</si>
  <si>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</si>
  <si>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</si>
  <si>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</si>
  <si>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</si>
  <si>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</si>
  <si>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</si>
  <si>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</si>
  <si>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</si>
  <si>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</si>
  <si>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</si>
  <si>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</si>
  <si>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</si>
  <si>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</si>
  <si>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</si>
  <si>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</si>
  <si>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</si>
  <si>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</si>
  <si>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</si>
  <si>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</si>
  <si>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</si>
  <si>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</si>
  <si>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</si>
  <si>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</si>
  <si>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</si>
  <si>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</si>
  <si>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</si>
  <si>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</si>
  <si>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</si>
  <si>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</si>
  <si>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</si>
  <si>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</si>
  <si>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</si>
  <si>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</si>
  <si>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</si>
  <si>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</si>
  <si>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</si>
  <si>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</si>
  <si>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</si>
  <si>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</si>
  <si>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</si>
  <si>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</si>
  <si>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</si>
  <si>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</si>
  <si>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</si>
  <si>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</si>
  <si>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</si>
  <si>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</si>
  <si>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</si>
  <si>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</si>
  <si>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</si>
  <si>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</si>
  <si>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</si>
  <si>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</si>
  <si>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</si>
  <si>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</si>
  <si>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</si>
  <si>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</si>
  <si>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</si>
  <si>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</si>
  <si>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</si>
  <si>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</si>
  <si>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</si>
  <si>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</si>
  <si>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</si>
  <si>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</si>
  <si>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</si>
  <si>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</si>
  <si>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</si>
  <si>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</si>
  <si>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</si>
  <si>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</si>
  <si>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</si>
  <si>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</si>
  <si>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</si>
  <si>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</si>
  <si>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</si>
  <si>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</si>
  <si>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</si>
  <si>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</si>
  <si>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</si>
  <si>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</si>
  <si>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</si>
  <si>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</si>
  <si>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</si>
  <si>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</si>
  <si>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</si>
  <si>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</si>
  <si>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</si>
  <si>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</si>
  <si>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</si>
  <si>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</si>
  <si>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</si>
  <si>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</si>
  <si>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</si>
  <si>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</si>
  <si>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</si>
  <si>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</si>
  <si>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</si>
  <si>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</si>
  <si>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</si>
  <si>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</si>
  <si>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</si>
  <si>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</si>
  <si>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</si>
  <si>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</si>
  <si>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</si>
  <si>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</si>
  <si>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</si>
  <si>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</si>
  <si>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</si>
  <si>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</si>
  <si>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</si>
  <si>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</si>
  <si>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</si>
  <si>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</si>
  <si>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</si>
  <si>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</si>
  <si>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</si>
  <si>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</si>
  <si>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</si>
  <si>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</si>
  <si>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</si>
  <si>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</si>
  <si>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</si>
  <si>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</si>
  <si>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</si>
  <si>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</si>
  <si>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</si>
  <si>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</si>
  <si>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</si>
  <si>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</si>
  <si>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</si>
  <si>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</si>
  <si>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</si>
  <si>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</si>
  <si>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</si>
  <si>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</si>
  <si>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</si>
  <si>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</si>
  <si>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</si>
  <si>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</si>
  <si>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</si>
  <si>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</si>
  <si>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</si>
  <si>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</si>
  <si>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</si>
  <si>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</si>
  <si>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</si>
  <si>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</si>
  <si>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</si>
  <si>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</si>
  <si>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</si>
  <si>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</si>
  <si>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</si>
  <si>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</si>
  <si>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</si>
  <si>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</si>
  <si>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</si>
  <si>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</si>
  <si>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</si>
  <si>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</si>
  <si>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</si>
  <si>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</si>
  <si>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</si>
  <si>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</si>
  <si>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</si>
  <si>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</si>
  <si>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</si>
  <si>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</si>
  <si>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</si>
  <si>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</si>
  <si>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</si>
  <si>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</si>
  <si>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</si>
  <si>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</si>
  <si>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</si>
  <si>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</si>
  <si>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</si>
  <si>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</si>
  <si>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</si>
  <si>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</si>
  <si>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</si>
  <si>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</si>
  <si>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</si>
  <si>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</si>
  <si>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</si>
  <si>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</si>
  <si>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</si>
  <si>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</si>
  <si>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</si>
  <si>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</si>
  <si>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</si>
  <si>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</si>
  <si>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</si>
  <si>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</si>
  <si>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</si>
  <si>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</si>
  <si>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</si>
  <si>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</si>
  <si>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</si>
  <si>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</si>
  <si>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</si>
  <si>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</si>
  <si>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</si>
  <si>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</si>
  <si>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</si>
  <si>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</si>
  <si>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</si>
  <si>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</si>
  <si>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</si>
  <si>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</si>
  <si>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</si>
  <si>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</si>
  <si>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</si>
  <si>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</si>
  <si>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</si>
  <si>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</si>
  <si>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</si>
  <si>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</si>
  <si>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</si>
  <si>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</si>
  <si>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</si>
  <si>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</si>
  <si>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</si>
  <si>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</si>
  <si>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</si>
  <si>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</si>
  <si>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</si>
  <si>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</si>
  <si>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</si>
  <si>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</si>
  <si>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</si>
  <si>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</si>
  <si>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</si>
  <si>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</si>
  <si>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</si>
  <si>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</si>
  <si>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</si>
  <si>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</si>
  <si>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</si>
  <si>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</si>
  <si>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</si>
  <si>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</si>
  <si>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</si>
  <si>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</si>
  <si>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</si>
  <si>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</si>
  <si>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</si>
  <si>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</si>
  <si>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</si>
  <si>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</si>
  <si>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</si>
  <si>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</si>
  <si>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</si>
  <si>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</si>
  <si>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</si>
  <si>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</si>
  <si>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</si>
  <si>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</si>
  <si>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</si>
  <si>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</si>
  <si>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</si>
  <si>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</si>
  <si>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</si>
  <si>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</si>
  <si>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</si>
  <si>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</si>
  <si>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</si>
  <si>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</si>
  <si>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</si>
  <si>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</si>
  <si>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</si>
  <si>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</si>
  <si>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</si>
  <si>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</si>
  <si>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</si>
  <si>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</si>
  <si>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</si>
  <si>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</si>
  <si>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</si>
  <si>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</si>
  <si>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</si>
  <si>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</si>
  <si>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</si>
  <si>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</si>
  <si>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</si>
  <si>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</si>
  <si>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</si>
  <si>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</si>
  <si>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</si>
  <si>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</si>
  <si>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</si>
  <si>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</si>
  <si>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</si>
  <si>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</si>
  <si>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</si>
  <si>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</si>
  <si>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</si>
  <si>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</si>
  <si>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</si>
  <si>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</si>
  <si>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</si>
  <si>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</si>
  <si>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</si>
  <si>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</si>
  <si>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</si>
  <si>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</si>
  <si>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</si>
  <si>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</si>
  <si>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</si>
  <si>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</si>
  <si>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</si>
  <si>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</si>
  <si>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</si>
  <si>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</si>
  <si>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</si>
  <si>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</si>
  <si>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</si>
  <si>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</si>
  <si>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</si>
  <si>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</si>
  <si>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</si>
  <si>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</si>
  <si>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</si>
  <si>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</si>
  <si>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</si>
  <si>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</si>
  <si>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</si>
  <si>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</si>
  <si>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</si>
  <si>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</si>
  <si>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</si>
  <si>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</si>
  <si>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</si>
  <si>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</si>
  <si>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</si>
  <si>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</si>
  <si>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</si>
  <si>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</si>
  <si>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</si>
  <si>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</si>
  <si>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</si>
  <si>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</si>
  <si>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</si>
  <si>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</si>
  <si>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</si>
  <si>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</si>
  <si>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</si>
  <si>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</si>
  <si>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</si>
  <si>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</si>
  <si>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</si>
  <si>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</si>
  <si>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</si>
  <si>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</si>
  <si>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</si>
  <si>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</si>
  <si>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</si>
  <si>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</si>
  <si>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</si>
  <si>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</si>
  <si>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</si>
  <si>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</si>
  <si>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</si>
  <si>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</si>
  <si>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</si>
  <si>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</si>
  <si>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</si>
  <si>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</si>
  <si>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</si>
  <si>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</si>
  <si>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</si>
  <si>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</si>
  <si>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</si>
  <si>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</si>
  <si>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</si>
  <si>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</si>
  <si>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</si>
  <si>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</si>
  <si>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</si>
  <si>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</si>
  <si>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</si>
  <si>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</si>
  <si>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</si>
  <si>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</si>
  <si>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</si>
  <si>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</si>
  <si>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</si>
  <si>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</si>
  <si>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</si>
  <si>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</si>
  <si>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</si>
  <si>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</si>
  <si>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</si>
  <si>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</si>
  <si>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</si>
  <si>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</si>
  <si>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</si>
  <si>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</si>
  <si>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</si>
  <si>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</si>
  <si>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</si>
  <si>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</si>
  <si>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</si>
  <si>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</si>
  <si>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</si>
  <si>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</si>
  <si>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</si>
  <si>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</si>
  <si>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</si>
  <si>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</si>
  <si>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</si>
  <si>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</si>
  <si>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</si>
  <si>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</si>
  <si>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</si>
  <si>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</si>
  <si>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</si>
  <si>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</si>
  <si>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</si>
  <si>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</si>
  <si>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</si>
  <si>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</si>
  <si>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</si>
  <si>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</si>
  <si>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</si>
  <si>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</si>
  <si>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</si>
  <si>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</si>
  <si>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</si>
  <si>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</si>
  <si>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</si>
  <si>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</si>
  <si>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</si>
  <si>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</si>
  <si>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</si>
  <si>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</si>
  <si>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</si>
  <si>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</si>
  <si>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</si>
  <si>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</si>
  <si>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</si>
  <si>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</si>
  <si>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</si>
  <si>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</si>
  <si>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</si>
  <si>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</si>
  <si>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</si>
  <si>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</si>
  <si>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</si>
  <si>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</si>
  <si>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</si>
  <si>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</si>
  <si>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</si>
  <si>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</si>
  <si>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</si>
  <si>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</si>
  <si>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</si>
  <si>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</si>
  <si>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</si>
  <si>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</si>
  <si>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</si>
  <si>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</si>
  <si>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</si>
  <si>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</si>
  <si>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</si>
  <si>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</si>
  <si>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</si>
  <si>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</si>
  <si>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</si>
  <si>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</si>
  <si>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</si>
  <si>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</si>
  <si>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</si>
  <si>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</si>
  <si>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</si>
  <si>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</si>
  <si>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</si>
  <si>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</si>
  <si>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</si>
  <si>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</si>
  <si>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</si>
  <si>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</si>
  <si>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</si>
  <si>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</si>
  <si>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</si>
  <si>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</si>
  <si>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</si>
  <si>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</si>
  <si>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</si>
  <si>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</si>
  <si>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</si>
  <si>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</si>
  <si>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</si>
  <si>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</si>
  <si>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</si>
  <si>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</si>
  <si>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</si>
  <si>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</si>
  <si>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</si>
  <si>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</si>
  <si>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</si>
  <si>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</si>
  <si>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</si>
  <si>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</si>
  <si>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</si>
  <si>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</si>
  <si>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</si>
  <si>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</si>
  <si>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</si>
  <si>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</si>
  <si>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</si>
  <si>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</si>
  <si>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</si>
  <si>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</si>
  <si>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</si>
  <si>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</si>
  <si>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</si>
  <si>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</si>
  <si>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</si>
  <si>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</si>
  <si>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</si>
  <si>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</si>
  <si>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</si>
  <si>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</si>
  <si>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</si>
  <si>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</si>
  <si>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</si>
  <si>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</si>
  <si>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</si>
  <si>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</si>
  <si>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</si>
  <si>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</si>
  <si>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</si>
  <si>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</si>
  <si>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</si>
  <si>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</si>
  <si>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</si>
  <si>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</si>
  <si>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</si>
  <si>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</si>
  <si>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</si>
  <si>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</si>
  <si>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</si>
  <si>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</si>
  <si>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</si>
  <si>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</si>
  <si>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</si>
  <si>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</si>
  <si>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</si>
  <si>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</si>
  <si>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</si>
  <si>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</si>
  <si>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</si>
  <si>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</si>
  <si>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</si>
  <si>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</si>
  <si>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</si>
  <si>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</si>
  <si>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</si>
  <si>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</si>
  <si>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</si>
  <si>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</si>
  <si>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</si>
  <si>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</si>
  <si>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</si>
  <si>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</si>
  <si>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</si>
  <si>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</si>
  <si>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</si>
  <si>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</si>
  <si>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</si>
  <si>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</si>
  <si>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</si>
  <si>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</si>
  <si>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</si>
  <si>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</si>
  <si>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</si>
  <si>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</si>
  <si>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</si>
  <si>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</si>
  <si>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</si>
  <si>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</si>
  <si>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</si>
  <si>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</si>
  <si>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</si>
  <si>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</si>
  <si>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</si>
  <si>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</si>
  <si>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</si>
  <si>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</si>
  <si>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</si>
  <si>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</si>
  <si>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</si>
  <si>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</si>
  <si>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</si>
  <si>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</si>
  <si>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</si>
  <si>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</si>
  <si>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</si>
  <si>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</si>
  <si>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</si>
  <si>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</si>
  <si>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</si>
  <si>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</si>
  <si>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</si>
  <si>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</si>
  <si>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</si>
  <si>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</si>
  <si>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</si>
  <si>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</si>
  <si>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</si>
  <si>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</si>
  <si>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</si>
  <si>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</si>
  <si>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</si>
  <si>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</si>
  <si>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</si>
  <si>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</si>
  <si>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</si>
  <si>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</si>
  <si>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</si>
  <si>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</si>
  <si>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</si>
  <si>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</si>
  <si>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</si>
  <si>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</si>
  <si>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</si>
  <si>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</si>
  <si>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</si>
  <si>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</si>
  <si>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</si>
  <si>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</si>
  <si>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</si>
  <si>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</si>
  <si>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</si>
  <si>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</si>
  <si>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</si>
  <si>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</si>
  <si>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</si>
  <si>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</si>
  <si>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</si>
  <si>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</si>
  <si>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</si>
  <si>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</si>
  <si>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</si>
  <si>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</si>
  <si>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</si>
  <si>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</si>
  <si>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</si>
  <si>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</si>
  <si>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</si>
  <si>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</si>
  <si>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</si>
  <si>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</si>
  <si>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</si>
  <si>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</si>
  <si>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</si>
  <si>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</si>
  <si>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</si>
  <si>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</si>
  <si>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</si>
  <si>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</si>
  <si>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</si>
  <si>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</si>
  <si>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</si>
  <si>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</si>
  <si>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</si>
  <si>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</si>
  <si>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</si>
  <si>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</si>
  <si>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</si>
  <si>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</si>
  <si>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</si>
  <si>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</si>
  <si>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</si>
  <si>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</si>
  <si>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</si>
  <si>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</si>
  <si>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</si>
  <si>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</si>
  <si>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</si>
  <si>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</si>
  <si>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</si>
  <si>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</si>
  <si>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</si>
  <si>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</si>
  <si>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</si>
  <si>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</si>
  <si>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</si>
  <si>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</si>
  <si>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</si>
  <si>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</si>
  <si>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</si>
  <si>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</si>
  <si>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</si>
  <si>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</si>
  <si>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</si>
  <si>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</si>
  <si>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</si>
  <si>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</si>
  <si>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</si>
  <si>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</si>
  <si>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</si>
  <si>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</si>
  <si>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</si>
  <si>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</si>
  <si>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</si>
  <si>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</si>
  <si>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</si>
  <si>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</si>
  <si>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</si>
  <si>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</si>
  <si>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</si>
  <si>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</si>
  <si>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</si>
  <si>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</si>
  <si>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</si>
  <si>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</si>
  <si>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</si>
  <si>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</si>
  <si>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</si>
  <si>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</si>
  <si>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</si>
  <si>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</si>
  <si>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</si>
  <si>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</si>
  <si>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</si>
  <si>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</si>
  <si>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</si>
  <si>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</si>
  <si>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</si>
  <si>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</si>
  <si>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</si>
  <si>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</si>
  <si>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</si>
  <si>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</si>
  <si>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</si>
  <si>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</si>
  <si>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</si>
  <si>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</si>
  <si>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</si>
  <si>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</si>
  <si>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</si>
  <si>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</si>
  <si>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</si>
  <si>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</si>
  <si>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</si>
  <si>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</si>
  <si>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</si>
  <si>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</si>
  <si>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</si>
  <si>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</si>
  <si>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</si>
  <si>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</si>
  <si>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</si>
  <si>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</si>
  <si>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</si>
  <si>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</si>
  <si>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</si>
  <si>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</si>
  <si>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</si>
  <si>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</si>
  <si>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</si>
  <si>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</si>
  <si>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</si>
  <si>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</si>
  <si>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</si>
  <si>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</si>
  <si>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</si>
  <si>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</si>
  <si>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</si>
  <si>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</si>
  <si>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</si>
  <si>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</si>
  <si>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</si>
  <si>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</si>
  <si>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</si>
  <si>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</si>
  <si>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</si>
  <si>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</si>
  <si>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</si>
  <si>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</si>
  <si>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</si>
  <si>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</si>
  <si>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</si>
  <si>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</si>
  <si>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</si>
  <si>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</si>
  <si>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</si>
  <si>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</si>
  <si>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</si>
  <si>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</si>
  <si>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</si>
  <si>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</si>
  <si>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</si>
  <si>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</si>
  <si>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</si>
  <si>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</si>
  <si>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</si>
  <si>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</si>
  <si>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</si>
  <si>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</si>
  <si>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</si>
  <si>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</si>
  <si>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</si>
  <si>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</si>
  <si>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</si>
  <si>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</si>
  <si>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</si>
  <si>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</si>
  <si>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</si>
  <si>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</si>
  <si>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</si>
  <si>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</si>
  <si>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</si>
  <si>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</si>
  <si>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</si>
  <si>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</si>
  <si>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</si>
  <si>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</si>
  <si>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</si>
  <si>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</si>
  <si>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</si>
  <si>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</si>
  <si>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</si>
  <si>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</si>
  <si>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</si>
  <si>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</si>
  <si>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</si>
  <si>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</si>
  <si>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</si>
  <si>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</si>
  <si>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</si>
  <si>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</si>
  <si>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</si>
  <si>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</si>
  <si>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</si>
  <si>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</si>
  <si>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</si>
  <si>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</si>
  <si>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</si>
  <si>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</si>
  <si>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</si>
  <si>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</si>
  <si>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</si>
  <si>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</si>
  <si>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</si>
  <si>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</si>
  <si>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</si>
  <si>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</si>
  <si>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</si>
  <si>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</si>
  <si>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</si>
  <si>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</si>
  <si>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</si>
  <si>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</si>
  <si>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</si>
  <si>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</si>
  <si>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</si>
  <si>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</si>
  <si>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</si>
  <si>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</si>
  <si>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</si>
  <si>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</si>
  <si>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</si>
  <si>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</si>
  <si>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</si>
  <si>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</si>
  <si>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</si>
  <si>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</si>
  <si>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</si>
  <si>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</si>
  <si>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</si>
  <si>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</si>
  <si>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</si>
  <si>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</si>
  <si>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</si>
  <si>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</si>
  <si>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</si>
  <si>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</si>
  <si>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</si>
  <si>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</si>
  <si>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</si>
  <si>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</si>
  <si>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</si>
  <si>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</si>
  <si>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</si>
  <si>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</si>
  <si>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</si>
  <si>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</si>
  <si>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</si>
  <si>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</si>
  <si>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</si>
  <si>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</si>
  <si>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</si>
  <si>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</si>
  <si>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</si>
  <si>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</si>
  <si>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</si>
  <si>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</si>
  <si>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</si>
  <si>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</si>
  <si>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</si>
  <si>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</si>
  <si>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</si>
  <si>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</si>
  <si>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</si>
  <si>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</si>
  <si>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</si>
  <si>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</si>
  <si>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</si>
  <si>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</si>
  <si>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</si>
  <si>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</si>
  <si>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</si>
  <si>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</si>
  <si>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</si>
  <si>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</si>
  <si>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</si>
  <si>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</si>
  <si>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</si>
  <si>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</si>
  <si>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</si>
  <si>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</si>
  <si>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</si>
  <si>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</si>
  <si>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</si>
  <si>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</si>
  <si>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</si>
  <si>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</si>
  <si>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</si>
  <si>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</si>
  <si>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</si>
  <si>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</si>
  <si>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</si>
  <si>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</si>
  <si>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</si>
  <si>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</si>
  <si>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</si>
  <si>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</si>
  <si>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</si>
  <si>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</si>
  <si>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</si>
  <si>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</si>
  <si>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</si>
  <si>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</si>
  <si>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</si>
  <si>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</si>
  <si>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</si>
  <si>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</si>
  <si>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</si>
  <si>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</si>
  <si>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</si>
  <si>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</si>
  <si>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</si>
  <si>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</si>
  <si>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</si>
  <si>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</si>
  <si>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</si>
  <si>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</si>
  <si>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</si>
  <si>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</si>
  <si>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</si>
  <si>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</si>
  <si>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</si>
  <si>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</si>
  <si>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</si>
  <si>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</si>
  <si>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</si>
  <si>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</si>
  <si>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</si>
  <si>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</si>
  <si>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</si>
  <si>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</si>
  <si>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</si>
  <si>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</si>
  <si>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</si>
  <si>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</si>
  <si>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</si>
  <si>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</si>
  <si>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</si>
  <si>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</si>
  <si>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</si>
  <si>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</si>
  <si>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</si>
  <si>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</si>
  <si>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</si>
  <si>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</si>
  <si>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</si>
  <si>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</si>
  <si>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</si>
  <si>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</si>
  <si>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</si>
  <si>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</si>
  <si>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</si>
  <si>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</si>
  <si>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</si>
  <si>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</si>
  <si>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</si>
  <si>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</si>
  <si>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</si>
  <si>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</si>
  <si>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</si>
  <si>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</si>
  <si>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</si>
  <si>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</si>
  <si>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</si>
  <si>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</si>
  <si>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</si>
  <si>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</si>
  <si>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</si>
  <si>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</si>
  <si>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</si>
  <si>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</si>
  <si>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</si>
  <si>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</si>
  <si>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</si>
  <si>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</si>
  <si>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</si>
  <si>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</si>
  <si>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</si>
  <si>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</si>
  <si>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</si>
  <si>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</si>
  <si>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</si>
  <si>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</si>
  <si>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</si>
  <si>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</si>
  <si>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</si>
  <si>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</si>
  <si>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</si>
  <si>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</si>
  <si>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</si>
  <si>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</si>
  <si>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</si>
  <si>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</si>
  <si>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</si>
  <si>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</si>
  <si>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</si>
  <si>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</si>
  <si>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</si>
  <si>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</si>
  <si>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</si>
  <si>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</si>
  <si>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</si>
  <si>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</si>
  <si>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</si>
  <si>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</si>
  <si>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</si>
  <si>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</si>
  <si>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</si>
  <si>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</si>
  <si>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</si>
  <si>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</si>
  <si>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</si>
  <si>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</si>
  <si>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</si>
  <si>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</si>
  <si>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</si>
  <si>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</si>
  <si>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</si>
  <si>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</si>
  <si>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</si>
  <si>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</si>
  <si>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</si>
  <si>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</si>
  <si>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</si>
  <si>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</si>
  <si>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</si>
  <si>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</si>
  <si>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</si>
  <si>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</si>
  <si>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</si>
  <si>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</si>
  <si>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</si>
  <si>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</si>
  <si>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</si>
  <si>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</si>
  <si>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</si>
  <si>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</si>
  <si>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</si>
  <si>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</si>
  <si>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</si>
  <si>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</si>
  <si>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</si>
  <si>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</si>
  <si>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</si>
  <si>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</si>
  <si>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</si>
  <si>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</si>
  <si>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</si>
  <si>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</si>
  <si>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</si>
  <si>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</si>
  <si>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</si>
  <si>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</si>
  <si>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</si>
  <si>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</si>
  <si>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</si>
  <si>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</si>
  <si>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</si>
  <si>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</si>
  <si>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</si>
  <si>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</si>
  <si>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</si>
  <si>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</si>
  <si>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</si>
  <si>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</si>
  <si>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</si>
  <si>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</si>
  <si>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</si>
  <si>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</si>
  <si>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</si>
  <si>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</si>
  <si>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</si>
  <si>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</si>
  <si>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</si>
  <si>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</si>
  <si>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</si>
  <si>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</si>
  <si>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</si>
  <si>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</si>
  <si>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</si>
  <si>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</si>
  <si>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</si>
  <si>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</si>
  <si>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</si>
  <si>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</si>
  <si>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</si>
  <si>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</si>
  <si>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</si>
  <si>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</si>
  <si>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</si>
  <si>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</si>
  <si>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</si>
  <si>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</si>
  <si>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</si>
  <si>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</si>
  <si>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</si>
  <si>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</si>
  <si>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</si>
  <si>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</si>
  <si>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</si>
  <si>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</si>
  <si>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</si>
  <si>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</si>
  <si>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</si>
  <si>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</si>
  <si>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</si>
  <si>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</si>
  <si>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</si>
  <si>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</si>
  <si>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</si>
  <si>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</si>
  <si>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</si>
  <si>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</si>
  <si>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</si>
  <si>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</si>
  <si>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</si>
  <si>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</si>
  <si>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</si>
  <si>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</si>
  <si>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</si>
  <si>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</si>
  <si>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</si>
  <si>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</si>
  <si>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</si>
  <si>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</si>
  <si>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</si>
  <si>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</si>
  <si>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</si>
  <si>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</si>
  <si>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</si>
  <si>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</si>
  <si>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</si>
  <si>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</si>
  <si>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</si>
  <si>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</si>
  <si>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</si>
  <si>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</si>
  <si>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</si>
  <si>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</si>
  <si>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</si>
  <si>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</si>
  <si>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</si>
  <si>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</si>
  <si>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</si>
  <si>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</si>
  <si>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</si>
  <si>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</si>
  <si>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</si>
  <si>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</si>
  <si>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</si>
  <si>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</si>
  <si>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</si>
  <si>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</si>
  <si>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</si>
  <si>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</si>
  <si>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</si>
  <si>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</si>
  <si>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</si>
  <si>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</si>
  <si>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</si>
  <si>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</si>
  <si>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</si>
  <si>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</si>
  <si>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</si>
  <si>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</si>
  <si>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</si>
  <si>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</si>
  <si>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</si>
  <si>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</si>
  <si>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</si>
  <si>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</si>
  <si>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</si>
  <si>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</si>
  <si>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</si>
  <si>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</si>
  <si>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</si>
  <si>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</si>
  <si>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</si>
  <si>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</si>
  <si>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</si>
  <si>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</si>
  <si>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</si>
  <si>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</si>
  <si>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</si>
  <si>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</si>
  <si>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</si>
  <si>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</si>
  <si>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</si>
  <si>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</si>
  <si>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</si>
  <si>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</si>
  <si>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</si>
  <si>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</si>
  <si>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</si>
  <si>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</si>
  <si>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</si>
  <si>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</si>
  <si>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</si>
  <si>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</si>
  <si>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</si>
  <si>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</si>
  <si>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</si>
  <si>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</si>
  <si>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</si>
  <si>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</si>
  <si>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</si>
  <si>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</si>
  <si>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</si>
  <si>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</si>
  <si>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</si>
  <si>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</si>
  <si>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</si>
  <si>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</si>
  <si>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</si>
  <si>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</si>
  <si>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</si>
  <si>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</si>
  <si>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</si>
  <si>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</si>
  <si>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</si>
  <si>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</si>
  <si>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</si>
  <si>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</si>
  <si>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</si>
  <si>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</si>
  <si>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</si>
  <si>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</si>
  <si>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</si>
  <si>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</si>
  <si>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</si>
  <si>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</si>
  <si>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</si>
  <si>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</si>
  <si>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</si>
  <si>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</si>
  <si>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</si>
  <si>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</si>
  <si>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</si>
  <si>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</si>
  <si>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</si>
  <si>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</si>
  <si>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</si>
  <si>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</si>
  <si>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</si>
  <si>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</si>
  <si>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</si>
  <si>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</si>
  <si>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</si>
  <si>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</si>
  <si>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</si>
  <si>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</si>
  <si>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</si>
  <si>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</si>
  <si>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</si>
  <si>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</si>
  <si>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</si>
  <si>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</si>
  <si>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</si>
  <si>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</si>
  <si>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</si>
  <si>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</si>
  <si>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</si>
  <si>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</si>
  <si>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</si>
  <si>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</si>
  <si>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</si>
  <si>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</si>
  <si>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</si>
  <si>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</si>
  <si>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</si>
  <si>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</si>
  <si>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</si>
  <si>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</si>
  <si>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</si>
  <si>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</si>
  <si>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</si>
  <si>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</si>
  <si>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</si>
  <si>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</si>
  <si>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</si>
  <si>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</si>
  <si>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</si>
  <si>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</si>
  <si>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</si>
  <si>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</si>
  <si>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</si>
  <si>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</si>
  <si>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</si>
  <si>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</si>
  <si>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</si>
  <si>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</si>
  <si>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</si>
  <si>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</si>
  <si>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</si>
  <si>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</si>
  <si>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</si>
  <si>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</si>
  <si>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</si>
  <si>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</si>
  <si>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</si>
  <si>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</si>
  <si>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</si>
  <si>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</si>
  <si>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</si>
  <si>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</si>
  <si>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</si>
  <si>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</si>
  <si>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</si>
  <si>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</si>
  <si>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</si>
  <si>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</si>
  <si>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</si>
  <si>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</si>
  <si>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</si>
  <si>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</si>
  <si>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</si>
  <si>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</si>
  <si>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</si>
  <si>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</si>
  <si>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</si>
  <si>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</si>
  <si>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</si>
  <si>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</si>
  <si>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</si>
  <si>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</si>
  <si>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</si>
  <si>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</si>
  <si>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</si>
  <si>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</si>
  <si>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</si>
  <si>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</si>
  <si>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</si>
  <si>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</si>
  <si>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</si>
  <si>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</si>
  <si>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</si>
  <si>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</si>
  <si>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</si>
  <si>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</si>
  <si>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</si>
  <si>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</si>
  <si>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</si>
  <si>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</si>
  <si>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</si>
  <si>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</si>
  <si>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</si>
  <si>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</si>
  <si>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</si>
  <si>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</si>
  <si>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</si>
  <si>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</si>
  <si>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</si>
  <si>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</si>
  <si>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</si>
  <si>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</si>
  <si>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</si>
  <si>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</si>
  <si>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</si>
  <si>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</si>
  <si>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</si>
  <si>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</si>
  <si>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</si>
  <si>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</si>
  <si>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</si>
  <si>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</si>
  <si>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</si>
  <si>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</si>
  <si>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</si>
  <si>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</si>
  <si>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</si>
  <si>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</si>
  <si>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</si>
  <si>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</si>
  <si>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</si>
  <si>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</si>
  <si>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</si>
  <si>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</si>
  <si>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</si>
  <si>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</si>
  <si>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</si>
  <si>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</si>
  <si>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</si>
  <si>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</si>
  <si>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</si>
  <si>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</si>
  <si>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</si>
  <si>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</si>
  <si>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</si>
  <si>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</si>
  <si>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</si>
  <si>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</si>
  <si>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</si>
  <si>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</si>
  <si>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</si>
  <si>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</si>
  <si>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</si>
  <si>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</si>
  <si>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</si>
  <si>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</si>
  <si>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</si>
  <si>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</si>
  <si>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</si>
  <si>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</si>
  <si>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</si>
  <si>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</si>
  <si>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</si>
  <si>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</si>
  <si>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</si>
  <si>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</si>
  <si>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</si>
  <si>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</si>
  <si>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</si>
  <si>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</si>
  <si>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</si>
  <si>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</si>
  <si>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</si>
  <si>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</si>
  <si>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</si>
  <si>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</si>
  <si>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</si>
  <si>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</si>
  <si>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</si>
  <si>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</si>
  <si>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</si>
  <si>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</si>
  <si>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</si>
  <si>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</si>
  <si>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</si>
  <si>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</si>
  <si>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</si>
  <si>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</si>
  <si>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</si>
  <si>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</si>
  <si>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</si>
  <si>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</si>
  <si>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</si>
  <si>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</si>
  <si>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</si>
  <si>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</si>
  <si>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</si>
  <si>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</si>
  <si>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</si>
  <si>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</si>
  <si>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</si>
  <si>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</si>
  <si>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</si>
  <si>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</si>
  <si>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</si>
  <si>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</si>
  <si>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</si>
  <si>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</si>
  <si>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</si>
  <si>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</si>
  <si>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</si>
  <si>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</si>
  <si>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</si>
  <si>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</si>
  <si>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</si>
  <si>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</si>
  <si>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</si>
  <si>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</si>
  <si>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</si>
  <si>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</si>
  <si>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</si>
  <si>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</si>
  <si>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</si>
  <si>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</si>
  <si>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</si>
  <si>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</si>
  <si>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</si>
  <si>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</si>
  <si>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</si>
  <si>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</si>
  <si>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</si>
  <si>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</si>
  <si>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</si>
  <si>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</si>
  <si>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</si>
  <si>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</si>
  <si>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</si>
  <si>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</si>
  <si>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</si>
  <si>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</si>
  <si>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</si>
  <si>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</si>
  <si>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</si>
  <si>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</si>
  <si>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</si>
  <si>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</si>
  <si>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</si>
  <si>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</si>
  <si>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</si>
  <si>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</si>
  <si>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</si>
  <si>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</si>
  <si>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</si>
  <si>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</si>
  <si>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</si>
  <si>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</si>
  <si>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</si>
  <si>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</si>
  <si>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</si>
  <si>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</si>
  <si>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</si>
  <si>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</si>
  <si>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</si>
  <si>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</si>
  <si>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</si>
  <si>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</si>
  <si>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</si>
  <si>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</si>
  <si>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</si>
  <si>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</si>
  <si>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</si>
  <si>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</si>
  <si>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</si>
  <si>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</si>
  <si>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</si>
  <si>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</si>
  <si>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</si>
  <si>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</si>
  <si>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</si>
  <si>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</si>
  <si>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</si>
  <si>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</si>
  <si>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</si>
  <si>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</si>
  <si>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</si>
  <si>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</si>
  <si>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</si>
  <si>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</si>
  <si>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</si>
  <si>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</si>
  <si>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</si>
  <si>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</si>
  <si>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</si>
  <si>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</si>
  <si>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</si>
  <si>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</si>
  <si>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</si>
  <si>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</si>
  <si>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</si>
  <si>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</si>
  <si>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</si>
  <si>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</si>
  <si>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</si>
  <si>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</si>
  <si>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</si>
  <si>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</si>
  <si>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</si>
  <si>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</si>
  <si>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</si>
  <si>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</si>
  <si>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</si>
  <si>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</si>
  <si>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</si>
  <si>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</si>
  <si>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</si>
  <si>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</si>
  <si>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</si>
  <si>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</si>
  <si>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</si>
  <si>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</si>
  <si>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</si>
  <si>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</si>
  <si>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</si>
  <si>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</si>
  <si>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</si>
  <si>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</si>
  <si>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</si>
  <si>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</si>
  <si>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</si>
  <si>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</si>
  <si>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</si>
  <si>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</si>
  <si>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</si>
  <si>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</si>
  <si>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</si>
  <si>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</si>
  <si>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</si>
  <si>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</si>
  <si>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</si>
  <si>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</si>
  <si>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</si>
  <si>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</si>
  <si>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</si>
  <si>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</si>
  <si>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</si>
  <si>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</si>
  <si>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</si>
  <si>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</si>
  <si>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</si>
  <si>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</si>
  <si>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</si>
  <si>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</si>
  <si>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</si>
  <si>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</si>
  <si>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</si>
  <si>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</si>
  <si>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</si>
  <si>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</si>
  <si>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</si>
  <si>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</si>
  <si>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</si>
  <si>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</si>
  <si>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</si>
  <si>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</si>
  <si>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</si>
  <si>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</si>
  <si>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</si>
  <si>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</si>
  <si>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</si>
  <si>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</si>
  <si>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</si>
  <si>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</si>
  <si>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</si>
  <si>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</si>
  <si>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</si>
  <si>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</si>
  <si>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</si>
  <si>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</si>
  <si>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</si>
  <si>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</si>
  <si>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</si>
  <si>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</si>
  <si>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</si>
  <si>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</si>
  <si>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</si>
  <si>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</si>
  <si>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</si>
  <si>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</si>
  <si>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</si>
  <si>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</si>
  <si>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</si>
  <si>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</si>
  <si>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</si>
  <si>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</si>
  <si>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</si>
  <si>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</si>
  <si>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</si>
  <si>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</si>
  <si>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</si>
  <si>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</si>
  <si>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</si>
  <si>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</si>
  <si>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</si>
  <si>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</si>
  <si>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</si>
  <si>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</si>
  <si>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</si>
  <si>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</si>
  <si>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</si>
  <si>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</si>
  <si>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</si>
  <si>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</si>
  <si>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</si>
  <si>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</si>
  <si>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</si>
  <si>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</si>
  <si>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</si>
  <si>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</si>
  <si>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</si>
  <si>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</si>
  <si>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</si>
  <si>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</si>
  <si>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</si>
  <si>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</si>
  <si>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</si>
  <si>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</si>
  <si>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</si>
  <si>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</si>
  <si>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</si>
  <si>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</si>
  <si>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</si>
  <si>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</si>
  <si>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</si>
  <si>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</si>
  <si>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</si>
  <si>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</si>
  <si>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</si>
  <si>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</si>
  <si>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</si>
  <si>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</si>
  <si>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</si>
  <si>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</si>
  <si>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</si>
  <si>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</si>
  <si>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</si>
  <si>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</si>
  <si>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</si>
  <si>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</si>
  <si>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</si>
  <si>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</si>
  <si>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</si>
  <si>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</si>
  <si>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</si>
  <si>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</si>
  <si>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</si>
  <si>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</si>
  <si>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</si>
  <si>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</si>
  <si>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</si>
  <si>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</si>
  <si>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</si>
  <si>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</si>
  <si>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</si>
  <si>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</si>
  <si>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</si>
  <si>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</si>
  <si>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</si>
  <si>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</si>
  <si>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</si>
  <si>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</si>
  <si>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</si>
  <si>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</si>
  <si>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</si>
  <si>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</si>
  <si>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</si>
  <si>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</si>
  <si>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</si>
  <si>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</si>
  <si>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</si>
  <si>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</si>
  <si>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</si>
  <si>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</si>
  <si>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</si>
  <si>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</si>
  <si>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</si>
  <si>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</si>
  <si>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</si>
  <si>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</si>
  <si>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</si>
  <si>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</si>
  <si>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</si>
  <si>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</si>
  <si>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</si>
  <si>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</si>
  <si>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</si>
  <si>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</si>
  <si>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</si>
  <si>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</si>
  <si>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</si>
  <si>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</si>
  <si>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</si>
  <si>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</si>
  <si>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</si>
  <si>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</si>
  <si>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</si>
  <si>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</si>
  <si>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</si>
  <si>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</si>
  <si>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</si>
  <si>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</si>
  <si>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</si>
  <si>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</si>
  <si>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</si>
  <si>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</si>
  <si>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</si>
  <si>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</si>
  <si>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</si>
  <si>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</si>
  <si>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</si>
  <si>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</si>
  <si>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</si>
  <si>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</si>
  <si>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</si>
  <si>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</si>
  <si>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</si>
  <si>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</si>
  <si>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</si>
  <si>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</si>
  <si>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</si>
  <si>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</si>
  <si>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</si>
  <si>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</si>
  <si>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</si>
  <si>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</si>
  <si>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</si>
  <si>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</si>
  <si>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</si>
  <si>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</si>
  <si>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</si>
  <si>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</si>
  <si>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</si>
  <si>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</si>
  <si>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</si>
  <si>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</si>
  <si>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</si>
  <si>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</si>
  <si>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</si>
  <si>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</si>
  <si>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</si>
  <si>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</si>
  <si>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</si>
  <si>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</si>
  <si>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</si>
  <si>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</si>
  <si>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</si>
  <si>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</si>
  <si>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</si>
  <si>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</si>
  <si>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</si>
  <si>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</si>
  <si>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</si>
  <si>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</si>
  <si>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</si>
  <si>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</si>
  <si>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</si>
  <si>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</si>
  <si>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</si>
  <si>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</si>
  <si>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</si>
  <si>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</si>
  <si>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</si>
  <si>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</si>
  <si>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</si>
  <si>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</si>
  <si>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</si>
  <si>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</si>
  <si>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</si>
  <si>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</si>
  <si>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</si>
  <si>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</si>
  <si>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</si>
  <si>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</si>
  <si>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</si>
  <si>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</si>
  <si>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</si>
  <si>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</si>
  <si>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</si>
  <si>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</si>
  <si>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</si>
  <si>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</si>
  <si>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</si>
  <si>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</si>
  <si>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</si>
  <si>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</si>
  <si>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</si>
  <si>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</si>
  <si>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</si>
  <si>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</si>
  <si>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</si>
  <si>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</si>
  <si>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</si>
  <si>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</si>
  <si>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</si>
  <si>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</si>
  <si>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</si>
  <si>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</si>
  <si>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</si>
  <si>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</si>
  <si>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</si>
  <si>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</si>
  <si>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</si>
  <si>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</si>
  <si>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</si>
  <si>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</si>
  <si>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</si>
  <si>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</si>
  <si>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</si>
  <si>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</si>
  <si>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</si>
  <si>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</si>
  <si>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</si>
  <si>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</si>
  <si>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</si>
  <si>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</si>
  <si>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</si>
  <si>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</si>
  <si>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</si>
  <si>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</si>
  <si>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</si>
  <si>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</si>
  <si>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</si>
  <si>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</si>
  <si>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</si>
  <si>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</si>
  <si>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</si>
  <si>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</si>
  <si>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</si>
  <si>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</si>
  <si>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</si>
  <si>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</si>
  <si>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</si>
  <si>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</si>
  <si>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</si>
  <si>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</si>
  <si>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</si>
  <si>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</si>
  <si>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</si>
  <si>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</si>
  <si>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</si>
  <si>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</si>
  <si>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</si>
  <si>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</si>
  <si>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</si>
  <si>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</si>
  <si>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</si>
  <si>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</si>
  <si>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</si>
  <si>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</si>
  <si>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</si>
  <si>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</si>
  <si>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</si>
  <si>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</si>
  <si>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</si>
  <si>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</si>
  <si>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</si>
  <si>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</si>
  <si>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</si>
  <si>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</si>
  <si>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</si>
  <si>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</si>
  <si>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</si>
  <si>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</si>
  <si>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</si>
  <si>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</si>
  <si>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</si>
  <si>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</si>
  <si>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</si>
  <si>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</si>
  <si>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</si>
  <si>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</si>
  <si>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</si>
  <si>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</si>
  <si>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</si>
  <si>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</si>
  <si>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</si>
  <si>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</si>
  <si>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</si>
  <si>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</si>
  <si>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</si>
  <si>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</si>
  <si>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</si>
  <si>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</si>
  <si>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</si>
  <si>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</si>
  <si>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</si>
  <si>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</si>
  <si>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</si>
  <si>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</si>
  <si>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</si>
  <si>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</si>
  <si>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</si>
  <si>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</si>
  <si>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</si>
  <si>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</si>
  <si>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</si>
  <si>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</si>
  <si>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</si>
  <si>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</si>
  <si>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</si>
  <si>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</si>
  <si>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</si>
  <si>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</si>
  <si>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</si>
  <si>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</si>
  <si>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</si>
  <si>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</si>
  <si>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</si>
  <si>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</si>
  <si>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</si>
  <si>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</si>
  <si>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</si>
  <si>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</si>
  <si>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</si>
  <si>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</si>
  <si>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</si>
  <si>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</si>
  <si>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</si>
  <si>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</si>
  <si>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</si>
  <si>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</si>
  <si>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</si>
  <si>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</si>
  <si>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</si>
  <si>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</si>
  <si>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</si>
  <si>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</si>
  <si>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</si>
  <si>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</si>
  <si>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</si>
  <si>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</si>
  <si>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</si>
  <si>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</si>
  <si>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</si>
  <si>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</si>
  <si>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</si>
  <si>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</si>
  <si>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</si>
  <si>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</si>
  <si>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</si>
  <si>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</si>
  <si>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</si>
  <si>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</si>
  <si>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</si>
  <si>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</si>
  <si>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</si>
  <si>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</si>
  <si>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</si>
  <si>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</si>
  <si>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</si>
  <si>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</si>
  <si>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</si>
  <si>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</si>
  <si>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</si>
  <si>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</si>
  <si>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</si>
  <si>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</si>
  <si>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</si>
  <si>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</si>
  <si>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</si>
  <si>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</si>
  <si>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</si>
  <si>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</si>
  <si>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</si>
  <si>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</si>
  <si>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</si>
  <si>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</si>
  <si>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</si>
  <si>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</si>
  <si>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</si>
  <si>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</si>
  <si>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</si>
  <si>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</si>
  <si>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</si>
  <si>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</si>
  <si>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</si>
  <si>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</si>
  <si>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</si>
  <si>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</si>
  <si>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</si>
  <si>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</si>
  <si>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</si>
  <si>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</si>
  <si>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</si>
  <si>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</si>
  <si>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</si>
  <si>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</si>
  <si>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</si>
  <si>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</si>
  <si>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</si>
  <si>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</si>
  <si>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</si>
  <si>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</si>
  <si>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</si>
  <si>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</si>
  <si>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</si>
  <si>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</si>
  <si>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</si>
  <si>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</si>
  <si>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</si>
  <si>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</si>
  <si>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</si>
  <si>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</si>
  <si>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</si>
  <si>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</si>
  <si>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</si>
  <si>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</si>
  <si>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</si>
  <si>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</si>
  <si>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</si>
  <si>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</si>
  <si>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</si>
  <si>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</si>
  <si>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</si>
  <si>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</si>
  <si>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</si>
  <si>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</si>
  <si>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</si>
  <si>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</si>
  <si>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</si>
  <si>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</si>
  <si>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</si>
  <si>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</si>
  <si>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</si>
  <si>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</si>
  <si>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</si>
  <si>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</si>
  <si>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</si>
  <si>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</si>
  <si>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</si>
  <si>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</si>
  <si>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</si>
  <si>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</si>
  <si>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</si>
  <si>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</si>
  <si>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</si>
  <si>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</si>
  <si>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</si>
  <si>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</si>
  <si>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</si>
  <si>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</si>
  <si>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</si>
  <si>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</si>
  <si>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</si>
  <si>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</si>
  <si>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</si>
  <si>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</si>
  <si>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</si>
  <si>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</si>
  <si>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</si>
  <si>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</si>
  <si>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</si>
  <si>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</si>
  <si>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</si>
  <si>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</si>
  <si>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</si>
  <si>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</si>
  <si>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</si>
  <si>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</si>
  <si>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</si>
  <si>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</si>
  <si>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</si>
  <si>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</si>
  <si>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</si>
  <si>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</si>
  <si>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</si>
  <si>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</si>
  <si>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</si>
  <si>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</si>
  <si>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</si>
  <si>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</si>
  <si>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</si>
  <si>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</si>
  <si>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</si>
  <si>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</si>
  <si>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</si>
  <si>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</si>
  <si>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</si>
  <si>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</si>
  <si>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</si>
  <si>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</si>
  <si>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</si>
  <si>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</si>
  <si>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</si>
  <si>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</si>
  <si>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</si>
  <si>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</si>
  <si>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</si>
  <si>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</si>
  <si>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</si>
  <si>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</si>
  <si>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</si>
  <si>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</si>
  <si>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</si>
  <si>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</si>
  <si>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</si>
  <si>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</si>
  <si>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</si>
  <si>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</si>
  <si>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</si>
  <si>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</si>
  <si>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</si>
  <si>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</si>
  <si>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</si>
  <si>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</si>
  <si>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</si>
  <si>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</si>
  <si>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</si>
  <si>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</si>
  <si>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</si>
  <si>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</si>
  <si>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</si>
  <si>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</si>
  <si>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</si>
  <si>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</si>
  <si>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</si>
  <si>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</si>
  <si>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</si>
  <si>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</si>
  <si>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</si>
  <si>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</si>
  <si>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</si>
  <si>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</si>
  <si>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</si>
  <si>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</si>
  <si>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</si>
  <si>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</si>
  <si>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</si>
  <si>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</si>
  <si>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</si>
  <si>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</si>
  <si>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</si>
  <si>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</si>
  <si>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</si>
  <si>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</si>
  <si>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</si>
  <si>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</si>
  <si>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</si>
  <si>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</si>
  <si>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</si>
  <si>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</si>
  <si>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</si>
  <si>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</si>
  <si>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</si>
  <si>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</si>
  <si>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</si>
  <si>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</si>
  <si>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</si>
  <si>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</si>
  <si>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</si>
  <si>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</si>
  <si>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</si>
  <si>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</si>
  <si>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</si>
  <si>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</si>
  <si>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</si>
  <si>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</si>
  <si>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</si>
  <si>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</si>
  <si>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</si>
  <si>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</si>
  <si>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</si>
  <si>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</si>
  <si>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</si>
  <si>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</si>
  <si>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</si>
  <si>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</si>
  <si>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</si>
  <si>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</si>
  <si>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</si>
  <si>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</si>
  <si>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</si>
  <si>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</si>
  <si>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</si>
  <si>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</si>
  <si>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</si>
  <si>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</si>
  <si>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</si>
  <si>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</si>
  <si>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</si>
  <si>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</si>
  <si>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</si>
  <si>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</si>
  <si>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</si>
  <si>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</si>
  <si>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</si>
  <si>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</si>
  <si>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</si>
  <si>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</si>
  <si>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</si>
  <si>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</si>
  <si>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</si>
  <si>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</si>
  <si>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</si>
  <si>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</si>
  <si>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</si>
  <si>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</si>
  <si>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</si>
  <si>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</si>
  <si>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</si>
  <si>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</si>
  <si>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</si>
  <si>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</si>
  <si>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</si>
  <si>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</si>
  <si>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</si>
  <si>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</si>
  <si>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</si>
  <si>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</si>
  <si>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</si>
  <si>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</si>
  <si>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</si>
  <si>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</si>
  <si>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</si>
  <si>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</si>
  <si>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</si>
  <si>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</si>
  <si>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</si>
  <si>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</si>
  <si>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</si>
  <si>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</si>
  <si>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</si>
  <si>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</si>
  <si>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</si>
  <si>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</si>
  <si>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</si>
  <si>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</si>
  <si>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</si>
  <si>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</si>
  <si>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</si>
  <si>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</si>
  <si>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</si>
  <si>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</si>
  <si>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</si>
  <si>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</si>
  <si>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</si>
  <si>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</si>
  <si>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</si>
  <si>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</si>
  <si>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</si>
  <si>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</si>
  <si>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</si>
  <si>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</si>
  <si>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</si>
  <si>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</si>
  <si>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</si>
  <si>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</si>
  <si>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</si>
  <si>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</si>
  <si>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</si>
  <si>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</si>
  <si>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</si>
  <si>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</si>
  <si>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</si>
  <si>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</si>
  <si>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</si>
  <si>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</si>
  <si>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</si>
  <si>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</si>
  <si>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</si>
  <si>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</si>
  <si>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</si>
  <si>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</si>
  <si>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</si>
  <si>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</si>
  <si>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</si>
  <si>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</si>
  <si>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</si>
  <si>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</si>
  <si>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</si>
  <si>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</si>
  <si>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</si>
  <si>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</si>
  <si>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</si>
  <si>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</si>
  <si>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</si>
  <si>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</si>
  <si>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</si>
  <si>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</si>
  <si>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</si>
  <si>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</si>
  <si>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</si>
  <si>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</si>
  <si>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</si>
  <si>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</si>
  <si>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</si>
  <si>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</si>
  <si>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</si>
  <si>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</si>
  <si>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</si>
  <si>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</si>
  <si>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</si>
  <si>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</si>
  <si>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</si>
  <si>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</si>
  <si>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</si>
  <si>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</si>
  <si>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</si>
  <si>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</si>
  <si>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</si>
  <si>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</si>
  <si>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</si>
  <si>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</si>
  <si>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</si>
  <si>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</si>
  <si>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</si>
  <si>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</si>
  <si>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</si>
  <si>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</si>
  <si>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</si>
  <si>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</si>
  <si>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</si>
  <si>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</si>
  <si>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</si>
  <si>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</si>
  <si>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</si>
  <si>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</si>
  <si>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</si>
  <si>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</si>
  <si>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</si>
  <si>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</si>
  <si>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</si>
  <si>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</si>
  <si>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</si>
  <si>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</si>
  <si>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</si>
  <si>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</si>
  <si>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</si>
  <si>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</si>
  <si>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</si>
  <si>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</si>
  <si>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</si>
  <si>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</si>
  <si>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</si>
  <si>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</si>
  <si>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</si>
  <si>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</si>
  <si>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</si>
  <si>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</si>
  <si>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</si>
  <si>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</si>
  <si>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</si>
  <si>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</si>
  <si>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</si>
  <si>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</si>
  <si>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</si>
  <si>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</si>
  <si>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</si>
  <si>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</si>
  <si>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</si>
  <si>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</si>
  <si>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</si>
  <si>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</si>
  <si>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</si>
  <si>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</si>
  <si>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</si>
  <si>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</si>
  <si>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</si>
  <si>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</si>
  <si>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</si>
  <si>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</si>
  <si>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</si>
  <si>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</si>
  <si>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</si>
  <si>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</si>
  <si>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</si>
  <si>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</si>
  <si>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</si>
  <si>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</si>
  <si>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</si>
  <si>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</si>
  <si>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</si>
  <si>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</si>
  <si>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</si>
  <si>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</si>
  <si>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</si>
  <si>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</si>
  <si>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</si>
  <si>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</si>
  <si>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</si>
  <si>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</si>
  <si>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</si>
  <si>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</si>
  <si>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</si>
  <si>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</si>
  <si>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</si>
  <si>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</si>
  <si>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</si>
  <si>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</si>
  <si>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</si>
  <si>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</si>
  <si>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</si>
  <si>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</si>
  <si>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</si>
  <si>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</si>
  <si>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</si>
  <si>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</si>
  <si>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</si>
  <si>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</si>
  <si>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</si>
  <si>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</si>
  <si>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</si>
  <si>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</si>
  <si>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</si>
  <si>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</si>
  <si>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</si>
  <si>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</si>
  <si>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</si>
  <si>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</si>
  <si>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</si>
  <si>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</si>
  <si>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</si>
  <si>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</si>
  <si>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</si>
  <si>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</si>
  <si>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</si>
  <si>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</si>
  <si>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</si>
  <si>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</si>
  <si>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</si>
  <si>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</si>
  <si>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</si>
  <si>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</si>
  <si>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</si>
  <si>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</si>
  <si>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</si>
  <si>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</si>
  <si>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</si>
  <si>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</si>
  <si>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</si>
  <si>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</si>
  <si>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</si>
  <si>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</si>
  <si>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</si>
  <si>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</si>
  <si>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</si>
  <si>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</si>
  <si>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</si>
  <si>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</si>
  <si>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</si>
  <si>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</si>
  <si>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</si>
  <si>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</si>
  <si>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</si>
  <si>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</si>
  <si>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</si>
  <si>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</si>
  <si>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</si>
  <si>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</si>
  <si>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</si>
  <si>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</si>
  <si>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</si>
  <si>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</si>
  <si>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</si>
  <si>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</si>
  <si>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</si>
  <si>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</si>
  <si>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</si>
  <si>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</si>
  <si>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</si>
  <si>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</si>
  <si>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</si>
  <si>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</si>
  <si>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</si>
  <si>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</si>
  <si>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</si>
  <si>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</si>
  <si>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</si>
  <si>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</si>
  <si>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</si>
  <si>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</si>
  <si>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</si>
  <si>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</si>
  <si>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</si>
  <si>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</si>
  <si>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</si>
  <si>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</si>
  <si>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</si>
  <si>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</si>
  <si>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</si>
  <si>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</si>
  <si>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</si>
  <si>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</si>
  <si>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</si>
  <si>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</si>
  <si>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</si>
  <si>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</si>
  <si>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</si>
  <si>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</si>
  <si>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</si>
  <si>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</si>
  <si>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</si>
  <si>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</si>
  <si>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</si>
  <si>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</si>
  <si>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</si>
  <si>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</si>
  <si>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</si>
  <si>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</si>
  <si>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</si>
  <si>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</si>
  <si>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</si>
  <si>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</si>
  <si>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</si>
  <si>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</si>
  <si>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</si>
  <si>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</si>
  <si>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</si>
  <si>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</si>
  <si>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</si>
  <si>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</si>
  <si>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</si>
  <si>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</si>
  <si>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</si>
  <si>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</si>
  <si>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</si>
  <si>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</si>
  <si>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</si>
  <si>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</si>
  <si>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</si>
  <si>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</si>
  <si>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</si>
  <si>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</si>
  <si>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</si>
  <si>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</si>
  <si>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</si>
  <si>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</si>
  <si>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</si>
  <si>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</si>
  <si>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</si>
  <si>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</si>
  <si>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</si>
  <si>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</si>
  <si>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</si>
  <si>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</si>
  <si>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</si>
  <si>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</si>
  <si>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</si>
  <si>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</si>
  <si>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</si>
  <si>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</si>
  <si>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</si>
  <si>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</si>
  <si>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</si>
  <si>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</si>
  <si>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</si>
  <si>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</si>
  <si>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</si>
  <si>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</si>
  <si>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</si>
  <si>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</si>
  <si>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</si>
  <si>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</si>
  <si>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</si>
  <si>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</si>
  <si>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</si>
  <si>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</si>
  <si>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</si>
  <si>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</si>
  <si>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</si>
  <si>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</si>
  <si>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</si>
  <si>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</si>
  <si>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</si>
  <si>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</si>
  <si>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</si>
  <si>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</si>
  <si>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</si>
  <si>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</si>
  <si>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</si>
  <si>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</si>
  <si>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</si>
  <si>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</si>
  <si>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</si>
  <si>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</si>
  <si>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</si>
  <si>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</si>
  <si>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</si>
  <si>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</si>
  <si>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</si>
  <si>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</si>
  <si>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</si>
  <si>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</si>
  <si>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</si>
  <si>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</si>
  <si>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</si>
  <si>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</si>
  <si>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</si>
  <si>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</si>
  <si>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</si>
  <si>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</si>
  <si>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</si>
  <si>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</si>
  <si>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</si>
  <si>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</si>
  <si>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</si>
  <si>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</si>
  <si>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</si>
  <si>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</si>
  <si>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</si>
  <si>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</si>
  <si>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</si>
  <si>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</si>
  <si>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</si>
  <si>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</si>
  <si>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</si>
  <si>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</si>
  <si>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</si>
  <si>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</si>
  <si>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</si>
  <si>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</si>
  <si>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</si>
  <si>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</si>
  <si>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</si>
  <si>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</si>
  <si>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</si>
  <si>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</si>
  <si>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</si>
  <si>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</si>
  <si>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</si>
  <si>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</si>
  <si>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</si>
  <si>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</si>
  <si>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</si>
  <si>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</si>
  <si>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</si>
  <si>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</si>
  <si>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</si>
  <si>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</si>
  <si>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</si>
  <si>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</si>
  <si>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</si>
  <si>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</si>
  <si>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</si>
  <si>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</si>
  <si>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</si>
  <si>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</si>
  <si>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</si>
  <si>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</si>
  <si>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</si>
  <si>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</si>
  <si>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</si>
  <si>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</si>
  <si>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</si>
  <si>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</si>
  <si>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</si>
  <si>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</si>
  <si>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</si>
  <si>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</si>
  <si>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</si>
  <si>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</si>
  <si>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</si>
  <si>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</si>
  <si>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</si>
  <si>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</si>
  <si>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</si>
  <si>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</si>
  <si>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</si>
  <si>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</si>
  <si>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</si>
  <si>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</si>
  <si>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</si>
  <si>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</si>
  <si>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</si>
  <si>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</si>
  <si>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</si>
  <si>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</si>
  <si>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</si>
  <si>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</si>
  <si>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</si>
  <si>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</si>
  <si>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</si>
  <si>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</si>
  <si>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</si>
  <si>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</si>
  <si>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</si>
  <si>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</si>
  <si>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</si>
  <si>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</si>
  <si>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</si>
  <si>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</si>
  <si>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</si>
  <si>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</si>
  <si>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</si>
  <si>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</si>
  <si>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</si>
  <si>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</si>
  <si>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</si>
  <si>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</si>
  <si>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</si>
  <si>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</si>
  <si>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</si>
  <si>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</si>
  <si>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</si>
  <si>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</si>
  <si>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</si>
  <si>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</si>
  <si>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</si>
  <si>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</si>
  <si>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</si>
  <si>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</si>
  <si>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</si>
  <si>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</si>
  <si>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</si>
  <si>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</si>
  <si>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</si>
  <si>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</si>
  <si>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</si>
  <si>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</si>
  <si>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</si>
  <si>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</si>
  <si>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</si>
  <si>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</si>
  <si>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</si>
  <si>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</si>
  <si>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</si>
  <si>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</si>
  <si>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</si>
  <si>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</si>
  <si>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</si>
  <si>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</si>
  <si>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</si>
  <si>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</si>
  <si>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</si>
  <si>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</si>
  <si>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</si>
  <si>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</si>
  <si>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</si>
  <si>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</si>
  <si>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</si>
  <si>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</si>
  <si>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</si>
  <si>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</si>
  <si>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</si>
  <si>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</si>
  <si>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</si>
  <si>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</si>
  <si>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</si>
  <si>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</si>
  <si>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</si>
  <si>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</si>
  <si>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</si>
  <si>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</si>
  <si>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</si>
  <si>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</si>
  <si>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</si>
  <si>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</si>
  <si>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</si>
  <si>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</si>
  <si>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</si>
  <si>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</si>
  <si>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</si>
  <si>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</si>
  <si>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</si>
  <si>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</si>
  <si>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</si>
  <si>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</si>
  <si>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</si>
  <si>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</si>
  <si>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</si>
  <si>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</si>
  <si>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</si>
  <si>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</si>
  <si>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</si>
  <si>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</si>
  <si>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</si>
  <si>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</si>
  <si>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</si>
  <si>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</si>
  <si>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</si>
  <si>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</si>
  <si>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</si>
  <si>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</si>
  <si>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</si>
  <si>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</si>
  <si>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</si>
  <si>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</si>
  <si>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</si>
  <si>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</si>
  <si>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</si>
  <si>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</si>
  <si>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</si>
  <si>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</si>
  <si>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</si>
  <si>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</si>
  <si>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</si>
  <si>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</si>
  <si>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</si>
  <si>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</si>
  <si>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</si>
  <si>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</si>
  <si>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</si>
  <si>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</si>
  <si>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</si>
  <si>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</si>
  <si>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</si>
  <si>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</si>
  <si>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</si>
  <si>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</si>
  <si>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</si>
  <si>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</si>
  <si>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</si>
  <si>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</si>
  <si>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</si>
  <si>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</si>
  <si>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</si>
  <si>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</si>
  <si>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</si>
  <si>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</si>
  <si>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</si>
  <si>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</si>
  <si>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</si>
  <si>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</si>
  <si>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</si>
  <si>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</si>
  <si>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</si>
  <si>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</si>
  <si>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</si>
  <si>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</si>
  <si>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</si>
  <si>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</si>
  <si>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</si>
  <si>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</si>
  <si>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</si>
  <si>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</si>
  <si>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</si>
  <si>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</si>
  <si>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</si>
  <si>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</si>
  <si>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</si>
  <si>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</si>
  <si>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</si>
  <si>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</si>
  <si>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</si>
  <si>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</si>
  <si>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</si>
  <si>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</si>
  <si>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</si>
  <si>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</si>
  <si>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</si>
  <si>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</si>
  <si>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</si>
  <si>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</si>
  <si>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</si>
  <si>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</si>
  <si>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</si>
  <si>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</si>
  <si>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</si>
  <si>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</si>
  <si>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</si>
  <si>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</si>
  <si>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</si>
  <si>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</si>
  <si>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</si>
  <si>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</si>
  <si>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</si>
  <si>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</si>
  <si>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</si>
  <si>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</si>
  <si>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</si>
  <si>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</si>
  <si>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</si>
  <si>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</si>
  <si>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</si>
  <si>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</si>
  <si>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</si>
  <si>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</si>
  <si>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</si>
  <si>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</si>
  <si>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</si>
  <si>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</si>
  <si>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</si>
  <si>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</si>
  <si>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</si>
  <si>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</si>
  <si>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</si>
  <si>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</si>
  <si>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</si>
  <si>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</si>
  <si>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</si>
  <si>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</si>
  <si>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</si>
  <si>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</si>
  <si>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</si>
  <si>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</si>
  <si>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</si>
  <si>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</si>
  <si>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</si>
  <si>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</si>
  <si>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</si>
  <si>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</si>
  <si>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</si>
  <si>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</si>
  <si>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</si>
  <si>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</si>
  <si>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</si>
  <si>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</si>
  <si>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</si>
  <si>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</si>
  <si>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</si>
  <si>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</si>
  <si>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</si>
  <si>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</si>
  <si>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</si>
  <si>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</si>
  <si>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</si>
  <si>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</si>
  <si>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</si>
  <si>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</si>
  <si>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</si>
  <si>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</si>
  <si>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</si>
  <si>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</si>
  <si>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</si>
  <si>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</si>
  <si>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</si>
  <si>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</si>
  <si>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</si>
  <si>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</si>
  <si>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</si>
  <si>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</si>
  <si>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</si>
  <si>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</si>
  <si>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</si>
  <si>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</si>
  <si>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</si>
  <si>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</si>
  <si>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</si>
  <si>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</si>
  <si>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</si>
  <si>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</si>
  <si>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</si>
  <si>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</si>
  <si>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</si>
  <si>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</si>
  <si>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</si>
  <si>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</si>
  <si>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</si>
  <si>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</si>
  <si>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</si>
  <si>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</si>
  <si>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</si>
  <si>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</si>
  <si>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</si>
  <si>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</si>
  <si>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</si>
  <si>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</si>
  <si>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</si>
  <si>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</si>
  <si>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</si>
  <si>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</si>
  <si>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</si>
  <si>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</si>
  <si>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</si>
  <si>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</si>
  <si>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</si>
  <si>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</si>
  <si>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</si>
  <si>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</si>
  <si>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</si>
  <si>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</si>
  <si>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</si>
  <si>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</si>
  <si>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</si>
  <si>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</si>
  <si>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</si>
  <si>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</si>
  <si>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</si>
  <si>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</si>
  <si>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</si>
  <si>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</si>
  <si>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</si>
  <si>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</si>
  <si>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</si>
  <si>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</si>
  <si>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</si>
  <si>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</si>
  <si>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</si>
  <si>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</si>
  <si>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</si>
  <si>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</si>
  <si>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</si>
  <si>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</si>
  <si>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</si>
  <si>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</si>
  <si>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</si>
  <si>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</si>
  <si>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</si>
  <si>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</si>
  <si>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</si>
  <si>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</si>
  <si>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</si>
  <si>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</si>
  <si>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</si>
  <si>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</si>
  <si>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</si>
  <si>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</si>
  <si>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</si>
  <si>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</si>
  <si>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</si>
  <si>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</si>
  <si>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</si>
  <si>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</si>
  <si>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</si>
  <si>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</si>
  <si>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</si>
  <si>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</si>
  <si>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</si>
  <si>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</si>
  <si>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</si>
  <si>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</si>
  <si>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</si>
  <si>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</si>
  <si>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</si>
  <si>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</si>
  <si>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</si>
  <si>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</si>
  <si>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</si>
  <si>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</si>
  <si>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</si>
  <si>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</si>
  <si>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</si>
  <si>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</si>
  <si>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</si>
  <si>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</si>
  <si>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</si>
  <si>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</si>
  <si>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</si>
  <si>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</si>
  <si>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</si>
  <si>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</si>
  <si>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</si>
  <si>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</si>
  <si>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</si>
  <si>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</si>
  <si>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</si>
  <si>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</si>
  <si>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</si>
  <si>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</si>
  <si>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</si>
  <si>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</si>
  <si>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</si>
  <si>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</si>
  <si>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</si>
  <si>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</si>
  <si>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</si>
  <si>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</si>
  <si>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</si>
  <si>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</si>
  <si>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</si>
  <si>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</si>
  <si>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</si>
  <si>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</si>
  <si>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</si>
  <si>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</si>
  <si>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</si>
  <si>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</si>
  <si>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</si>
  <si>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</si>
  <si>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</si>
  <si>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</si>
  <si>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</si>
  <si>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</si>
  <si>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</si>
  <si>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</si>
  <si>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</si>
  <si>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</si>
  <si>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</si>
  <si>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</si>
  <si>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</si>
  <si>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</si>
  <si>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</si>
  <si>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</si>
  <si>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</si>
  <si>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</si>
  <si>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</si>
  <si>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</si>
  <si>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</si>
  <si>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</si>
  <si>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</si>
  <si>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</si>
  <si>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</si>
  <si>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</si>
  <si>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</si>
  <si>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</si>
  <si>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</si>
  <si>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</si>
  <si>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</si>
  <si>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</si>
  <si>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</si>
  <si>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</si>
  <si>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</si>
  <si>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</si>
  <si>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</si>
  <si>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</si>
  <si>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</si>
  <si>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</si>
  <si>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</si>
  <si>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</si>
  <si>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</si>
  <si>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</si>
  <si>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</si>
  <si>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</si>
  <si>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</si>
  <si>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</si>
  <si>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</si>
  <si>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</si>
  <si>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</si>
  <si>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</si>
  <si>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</si>
  <si>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</si>
  <si>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</si>
  <si>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</si>
  <si>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</si>
  <si>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</si>
  <si>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</si>
  <si>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</si>
  <si>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</si>
  <si>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</si>
  <si>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</si>
  <si>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</si>
  <si>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</si>
  <si>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</si>
  <si>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</si>
  <si>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</si>
  <si>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</si>
  <si>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</si>
  <si>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</si>
  <si>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</si>
  <si>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</si>
  <si>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</si>
  <si>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</si>
  <si>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</si>
  <si>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</si>
  <si>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</si>
  <si>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</si>
  <si>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</si>
  <si>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</si>
  <si>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</si>
  <si>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</si>
  <si>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</si>
  <si>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</si>
  <si>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</si>
  <si>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</si>
  <si>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</si>
  <si>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</si>
  <si>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</si>
  <si>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</si>
  <si>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</si>
  <si>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</si>
  <si>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</si>
  <si>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</si>
  <si>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</si>
  <si>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</si>
  <si>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</si>
  <si>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</si>
  <si>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</si>
  <si>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</si>
  <si>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</si>
  <si>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</si>
  <si>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</si>
  <si>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</si>
  <si>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</si>
  <si>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</si>
  <si>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</si>
  <si>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</si>
  <si>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</si>
  <si>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</si>
  <si>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</si>
  <si>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</si>
  <si>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</si>
  <si>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</si>
  <si>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</si>
  <si>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</si>
  <si>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</si>
  <si>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</si>
  <si>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</si>
  <si>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</si>
  <si>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</si>
  <si>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</si>
  <si>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</si>
  <si>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</si>
  <si>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</si>
  <si>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</si>
  <si>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</si>
  <si>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</si>
  <si>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</si>
  <si>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</si>
  <si>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</si>
  <si>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</si>
  <si>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</si>
  <si>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</si>
  <si>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</si>
  <si>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</si>
  <si>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</si>
  <si>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</si>
  <si>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</si>
  <si>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</si>
  <si>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</si>
  <si>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</si>
  <si>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</si>
  <si>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</si>
  <si>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</si>
  <si>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</si>
  <si>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</si>
  <si>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</si>
  <si>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</si>
  <si>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</si>
  <si>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</si>
  <si>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</si>
  <si>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</si>
  <si>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</si>
  <si>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</si>
  <si>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</si>
  <si>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</si>
  <si>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</si>
  <si>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</si>
  <si>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</si>
  <si>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</si>
  <si>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</si>
  <si>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</si>
  <si>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</si>
  <si>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</si>
  <si>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</si>
  <si>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</si>
  <si>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</si>
  <si>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</si>
  <si>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</si>
  <si>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</si>
  <si>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</si>
  <si>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</si>
  <si>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</si>
  <si>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</si>
  <si>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</si>
  <si>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</si>
  <si>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</si>
  <si>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</si>
  <si>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</si>
  <si>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</si>
  <si>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</si>
  <si>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</si>
  <si>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</si>
  <si>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</si>
  <si>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</si>
  <si>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</si>
  <si>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</si>
  <si>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</si>
  <si>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</si>
  <si>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</si>
  <si>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</si>
  <si>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</si>
  <si>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</si>
  <si>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</si>
  <si>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</si>
  <si>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</si>
  <si>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</si>
  <si>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</si>
  <si>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</si>
  <si>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</si>
  <si>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</si>
  <si>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</si>
  <si>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</si>
  <si>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</si>
  <si>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</si>
  <si>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</si>
  <si>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</si>
  <si>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</si>
  <si>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</si>
  <si>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</si>
  <si>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</si>
  <si>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</si>
  <si>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</si>
  <si>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</si>
  <si>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</si>
  <si>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</si>
  <si>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</si>
  <si>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</si>
  <si>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</si>
  <si>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</si>
  <si>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</si>
  <si>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</si>
  <si>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</si>
  <si>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</si>
  <si>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</si>
  <si>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</si>
  <si>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</si>
  <si>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</si>
  <si>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</si>
  <si>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</si>
  <si>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</si>
  <si>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</si>
  <si>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</si>
  <si>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</si>
  <si>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</si>
  <si>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</si>
  <si>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</si>
  <si>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</si>
  <si>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</si>
  <si>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</si>
  <si>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</si>
  <si>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</si>
  <si>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</si>
  <si>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</si>
  <si>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</si>
  <si>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</si>
  <si>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</si>
  <si>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</si>
  <si>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</si>
  <si>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</si>
  <si>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</si>
  <si>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</si>
  <si>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</si>
  <si>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</si>
  <si>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</si>
  <si>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</si>
  <si>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</si>
  <si>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</si>
  <si>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</si>
  <si>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</si>
  <si>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</si>
  <si>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</si>
  <si>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</si>
  <si>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</si>
  <si>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</si>
  <si>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</si>
  <si>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</si>
  <si>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</si>
  <si>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</si>
  <si>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</si>
  <si>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</si>
  <si>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</si>
  <si>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</si>
  <si>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</si>
  <si>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</si>
  <si>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</si>
  <si>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</si>
  <si>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</si>
  <si>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</si>
  <si>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</si>
  <si>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</si>
  <si>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</si>
  <si>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</si>
  <si>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</si>
  <si>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</si>
  <si>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</si>
  <si>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</si>
  <si>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</si>
  <si>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</si>
  <si>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</si>
  <si>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</si>
  <si>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</si>
  <si>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</si>
  <si>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</si>
  <si>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</si>
  <si>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</si>
  <si>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</si>
  <si>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</si>
  <si>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</si>
  <si>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</si>
  <si>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</si>
  <si>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</si>
  <si>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</si>
  <si>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</si>
  <si>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</si>
  <si>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</si>
  <si>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</si>
  <si>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</si>
  <si>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</si>
  <si>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</si>
  <si>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</si>
  <si>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</si>
  <si>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</si>
  <si>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</si>
  <si>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</si>
  <si>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</si>
  <si>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</si>
  <si>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</si>
  <si>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</si>
  <si>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</si>
  <si>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</si>
  <si>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</si>
  <si>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</si>
  <si>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</si>
  <si>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</si>
  <si>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</si>
  <si>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</si>
  <si>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</si>
  <si>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</si>
  <si>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</si>
  <si>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</si>
  <si>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</si>
  <si>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</si>
  <si>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</si>
  <si>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</si>
  <si>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</si>
  <si>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</si>
  <si>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</si>
  <si>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</si>
  <si>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</si>
  <si>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</si>
  <si>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</si>
  <si>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</si>
  <si>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</si>
  <si>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</si>
  <si>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</si>
  <si>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</si>
  <si>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</si>
  <si>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</si>
  <si>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</si>
  <si>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</si>
  <si>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</si>
  <si>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</si>
  <si>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</si>
  <si>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</si>
  <si>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</si>
  <si>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</si>
  <si>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</si>
  <si>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</si>
  <si>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</si>
  <si>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</si>
  <si>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</si>
  <si>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</si>
  <si>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</si>
  <si>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</si>
  <si>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</si>
  <si>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</si>
  <si>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</si>
  <si>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</si>
  <si>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</si>
  <si>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</si>
  <si>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</si>
  <si>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</si>
  <si>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</si>
  <si>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</si>
  <si>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</si>
  <si>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</si>
  <si>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</si>
  <si>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</si>
  <si>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</si>
  <si>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</si>
  <si>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</si>
  <si>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</si>
  <si>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</si>
  <si>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</si>
  <si>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</si>
  <si>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</si>
  <si>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</si>
  <si>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</si>
  <si>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</si>
  <si>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</si>
  <si>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</si>
  <si>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</si>
  <si>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</si>
  <si>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</si>
  <si>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</si>
  <si>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</si>
  <si>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</si>
  <si>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</si>
  <si>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</si>
  <si>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</si>
  <si>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</si>
  <si>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</si>
  <si>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</si>
  <si>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</si>
  <si>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</si>
  <si>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</si>
  <si>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</si>
  <si>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</si>
  <si>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</si>
  <si>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</si>
  <si>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</si>
  <si>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</si>
  <si>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</si>
  <si>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</si>
  <si>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</si>
  <si>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</si>
  <si>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</si>
  <si>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</si>
  <si>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</si>
  <si>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</si>
  <si>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</si>
  <si>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</si>
  <si>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</si>
  <si>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</si>
  <si>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</si>
  <si>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</si>
  <si>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</si>
  <si>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</si>
  <si>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</si>
  <si>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</si>
  <si>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</si>
  <si>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</si>
  <si>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</si>
  <si>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</si>
  <si>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</si>
  <si>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</si>
  <si>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</si>
  <si>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</si>
  <si>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</si>
  <si>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</si>
  <si>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</si>
  <si>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</si>
  <si>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</si>
  <si>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</si>
  <si>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</si>
  <si>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</si>
  <si>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</si>
  <si>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</si>
  <si>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</si>
  <si>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</si>
  <si>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</si>
  <si>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</si>
  <si>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</si>
  <si>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</si>
  <si>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</si>
  <si>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</si>
  <si>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</si>
  <si>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</si>
  <si>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</si>
  <si>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</si>
  <si>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</si>
  <si>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</si>
  <si>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</si>
  <si>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</si>
  <si>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</si>
  <si>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</si>
  <si>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</si>
  <si>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</si>
  <si>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</si>
  <si>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</si>
  <si>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</si>
  <si>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</si>
  <si>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</si>
  <si>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</si>
  <si>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</si>
  <si>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</si>
  <si>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</si>
  <si>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</si>
  <si>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</si>
  <si>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</si>
  <si>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</si>
  <si>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</si>
  <si>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</si>
  <si>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</si>
  <si>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</si>
  <si>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</si>
  <si>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</si>
  <si>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</si>
  <si>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</si>
  <si>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</si>
  <si>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</si>
  <si>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</si>
  <si>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</si>
  <si>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</si>
  <si>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</si>
  <si>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</si>
  <si>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</si>
  <si>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</si>
  <si>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</si>
  <si>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</si>
  <si>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</si>
  <si>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</si>
  <si>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</si>
  <si>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</si>
  <si>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</si>
  <si>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</si>
  <si>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</si>
  <si>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</si>
  <si>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</si>
  <si>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</si>
  <si>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</si>
  <si>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</si>
  <si>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</si>
  <si>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</si>
  <si>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</si>
  <si>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</si>
  <si>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</si>
  <si>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</si>
  <si>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</si>
  <si>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</si>
  <si>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</si>
  <si>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</si>
  <si>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</si>
  <si>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</si>
  <si>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</si>
  <si>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</si>
  <si>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</si>
  <si>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</si>
  <si>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</si>
  <si>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</si>
  <si>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</si>
  <si>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</si>
  <si>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</si>
  <si>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</si>
  <si>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</si>
  <si>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</si>
  <si>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</si>
  <si>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</si>
  <si>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</si>
  <si>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</si>
  <si>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</si>
  <si>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</si>
  <si>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</si>
  <si>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</si>
  <si>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</si>
  <si>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</si>
  <si>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</si>
  <si>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</si>
  <si>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</si>
  <si>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</si>
  <si>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</si>
  <si>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</si>
  <si>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</si>
  <si>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</si>
  <si>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</si>
  <si>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</si>
  <si>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</si>
  <si>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</si>
  <si>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</si>
  <si>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</si>
  <si>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</si>
  <si>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</si>
  <si>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</si>
  <si>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</si>
  <si>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</si>
  <si>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</si>
  <si>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</si>
  <si>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</si>
  <si>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</si>
  <si>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</si>
  <si>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</si>
  <si>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</si>
  <si>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</si>
  <si>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</si>
  <si>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</si>
  <si>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</si>
  <si>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</si>
  <si>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</si>
  <si>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</si>
  <si>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</si>
  <si>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</si>
  <si>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</si>
  <si>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</si>
  <si>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</si>
  <si>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</si>
  <si>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</si>
  <si>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</si>
  <si>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</si>
  <si>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</si>
  <si>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</si>
  <si>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</si>
  <si>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</si>
  <si>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</si>
  <si>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</si>
  <si>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</si>
  <si>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</si>
  <si>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</si>
  <si>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</si>
  <si>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</si>
  <si>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</si>
  <si>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</si>
  <si>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</si>
  <si>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</si>
  <si>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</si>
  <si>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</si>
  <si>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</si>
  <si>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</si>
  <si>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</si>
  <si>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</si>
  <si>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</si>
  <si>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</si>
  <si>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</si>
  <si>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</si>
  <si>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</si>
  <si>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</si>
  <si>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</si>
  <si>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</si>
  <si>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</si>
  <si>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</si>
  <si>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</si>
  <si>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</si>
  <si>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</si>
  <si>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</si>
  <si>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</si>
  <si>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</si>
  <si>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</si>
  <si>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</si>
  <si>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</si>
  <si>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</si>
  <si>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</si>
  <si>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</si>
  <si>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</si>
  <si>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</si>
  <si>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</si>
  <si>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</si>
  <si>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</si>
  <si>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</si>
  <si>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</si>
  <si>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</si>
  <si>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</si>
  <si>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</si>
  <si>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</si>
  <si>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</si>
  <si>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</si>
  <si>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</si>
  <si>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</si>
  <si>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</si>
  <si>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</si>
  <si>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</si>
  <si>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</si>
  <si>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</si>
  <si>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</si>
  <si>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</si>
  <si>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</si>
  <si>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</si>
  <si>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</si>
  <si>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</si>
  <si>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</si>
  <si>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</si>
  <si>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</si>
  <si>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</si>
  <si>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</si>
  <si>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</si>
  <si>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</si>
  <si>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</si>
  <si>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</si>
  <si>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</si>
  <si>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</si>
  <si>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</si>
  <si>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</si>
  <si>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</si>
  <si>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</si>
  <si>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</si>
  <si>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</si>
  <si>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</si>
  <si>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</si>
  <si>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</si>
  <si>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</si>
  <si>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</si>
  <si>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</si>
  <si>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</si>
  <si>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</si>
  <si>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</si>
  <si>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</si>
  <si>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</si>
  <si>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</si>
  <si>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</si>
  <si>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</si>
  <si>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</si>
  <si>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</si>
  <si>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</si>
  <si>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</si>
  <si>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</si>
  <si>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</si>
  <si>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</si>
  <si>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</si>
  <si>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</si>
  <si>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</si>
  <si>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</si>
  <si>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</si>
  <si>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</si>
  <si>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</si>
  <si>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</si>
  <si>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</si>
  <si>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</si>
  <si>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</si>
  <si>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</si>
  <si>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</si>
  <si>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</si>
  <si>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</si>
  <si>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</si>
  <si>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</si>
  <si>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</si>
  <si>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</si>
  <si>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</si>
  <si>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</si>
  <si>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</si>
  <si>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</si>
  <si>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</si>
  <si>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</si>
  <si>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</si>
  <si>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</si>
  <si>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</si>
  <si>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</si>
  <si>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</si>
  <si>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</si>
  <si>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</si>
  <si>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</si>
  <si>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</si>
  <si>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</si>
  <si>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</si>
  <si>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</si>
  <si>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</si>
  <si>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</si>
  <si>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</si>
  <si>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</si>
  <si>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</si>
  <si>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</si>
  <si>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</si>
  <si>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</si>
  <si>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</si>
  <si>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</si>
  <si>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</si>
  <si>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</si>
  <si>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</si>
  <si>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</si>
  <si>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</si>
  <si>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</si>
  <si>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</si>
  <si>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</si>
  <si>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</si>
  <si>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</si>
  <si>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</si>
  <si>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</si>
  <si>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</si>
  <si>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</si>
  <si>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</si>
  <si>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</si>
  <si>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</si>
  <si>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</si>
  <si>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</si>
  <si>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</si>
  <si>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</si>
  <si>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</si>
  <si>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</si>
  <si>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</si>
  <si>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</si>
  <si>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</si>
  <si>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</si>
  <si>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</si>
  <si>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</si>
  <si>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</si>
  <si>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</si>
  <si>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</si>
  <si>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</si>
  <si>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</si>
  <si>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</si>
  <si>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</si>
  <si>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</si>
  <si>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</si>
  <si>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</si>
  <si>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</si>
  <si>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</si>
  <si>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</si>
  <si>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</si>
  <si>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</si>
  <si>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</si>
  <si>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</si>
  <si>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</si>
  <si>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</si>
  <si>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</si>
  <si>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</si>
  <si>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</si>
  <si>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</si>
  <si>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</si>
  <si>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</si>
  <si>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</si>
  <si>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</si>
  <si>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</si>
  <si>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</si>
  <si>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</si>
  <si>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</si>
  <si>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</si>
  <si>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</si>
  <si>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</si>
  <si>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</si>
  <si>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</si>
  <si>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</si>
  <si>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</si>
  <si>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</si>
  <si>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</si>
  <si>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</si>
  <si>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</si>
  <si>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</si>
  <si>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</si>
  <si>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</si>
  <si>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</si>
  <si>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</si>
  <si>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</si>
  <si>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</si>
  <si>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</si>
  <si>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</si>
  <si>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</si>
  <si>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</si>
  <si>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</si>
  <si>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</si>
  <si>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</si>
  <si>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</si>
  <si>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</si>
  <si>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</si>
  <si>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</si>
  <si>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</si>
  <si>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</si>
  <si>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</si>
  <si>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</si>
  <si>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</si>
  <si>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</si>
  <si>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</si>
  <si>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</si>
  <si>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</si>
  <si>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</si>
  <si>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</si>
  <si>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</si>
  <si>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</si>
  <si>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</si>
  <si>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</si>
  <si>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</si>
  <si>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</si>
  <si>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</si>
  <si>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</si>
  <si>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</si>
  <si>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</si>
  <si>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</si>
  <si>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</si>
  <si>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</si>
  <si>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</si>
  <si>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</si>
  <si>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</si>
  <si>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</si>
  <si>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</si>
  <si>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</si>
  <si>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</si>
  <si>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</si>
  <si>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</si>
  <si>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</si>
  <si>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</si>
  <si>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</si>
  <si>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</si>
  <si>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</si>
  <si>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</si>
  <si>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</si>
  <si>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</si>
  <si>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</si>
  <si>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</si>
  <si>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</si>
  <si>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</si>
  <si>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</si>
  <si>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</si>
  <si>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</si>
  <si>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</si>
  <si>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</si>
  <si>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</si>
  <si>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</si>
  <si>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</si>
  <si>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</si>
  <si>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</si>
  <si>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</si>
  <si>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</si>
  <si>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</si>
  <si>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</si>
  <si>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</si>
  <si>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</si>
  <si>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</si>
  <si>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</si>
  <si>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</si>
  <si>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</si>
  <si>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</si>
  <si>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</si>
  <si>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</si>
  <si>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</si>
  <si>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</si>
  <si>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</si>
  <si>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</si>
  <si>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</si>
  <si>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</si>
  <si>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</si>
  <si>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</si>
  <si>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</si>
  <si>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</si>
  <si>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</si>
  <si>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</si>
  <si>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</si>
  <si>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</si>
  <si>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</si>
  <si>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</si>
  <si>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</si>
  <si>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</si>
  <si>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</si>
  <si>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</si>
  <si>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</si>
  <si>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</si>
  <si>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</si>
  <si>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</si>
  <si>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</si>
  <si>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</si>
  <si>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</si>
  <si>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</si>
  <si>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</si>
  <si>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</si>
  <si>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</si>
  <si>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</si>
  <si>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</si>
  <si>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</si>
  <si>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</si>
  <si>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</si>
  <si>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</si>
  <si>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</si>
  <si>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</si>
  <si>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</si>
  <si>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</si>
  <si>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</si>
  <si>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</si>
  <si>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</si>
  <si>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</si>
  <si>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</si>
  <si>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</si>
  <si>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</si>
  <si>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</si>
  <si>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</si>
  <si>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</si>
  <si>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</si>
  <si>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</si>
  <si>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</si>
  <si>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</si>
  <si>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</si>
  <si>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</si>
  <si>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</si>
  <si>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</si>
  <si>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</si>
  <si>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</si>
  <si>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</si>
  <si>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</si>
  <si>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</si>
  <si>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</si>
  <si>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</si>
  <si>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</si>
  <si>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</si>
  <si>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</si>
  <si>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</si>
  <si>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</si>
  <si>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</si>
  <si>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</si>
  <si>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</si>
  <si>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</si>
  <si>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</si>
  <si>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</si>
  <si>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</si>
  <si>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</si>
  <si>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</si>
  <si>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</si>
  <si>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</si>
  <si>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</si>
  <si>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</si>
  <si>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</si>
  <si>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</si>
  <si>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</si>
  <si>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</si>
  <si>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</si>
  <si>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</si>
  <si>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</si>
  <si>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</si>
  <si>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</si>
  <si>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</si>
  <si>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</si>
  <si>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</si>
  <si>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</si>
  <si>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</si>
  <si>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</si>
  <si>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</si>
  <si>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</si>
  <si>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</si>
  <si>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</si>
  <si>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</si>
  <si>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</si>
  <si>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</si>
  <si>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</si>
  <si>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</si>
  <si>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</si>
  <si>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</si>
  <si>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</si>
  <si>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</si>
  <si>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</si>
  <si>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</si>
  <si>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</si>
  <si>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</si>
  <si>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</si>
  <si>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</si>
  <si>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</si>
  <si>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</si>
  <si>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</si>
  <si>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</si>
  <si>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</si>
  <si>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</si>
  <si>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</si>
  <si>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</si>
  <si>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</si>
  <si>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</si>
  <si>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</si>
  <si>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</si>
  <si>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</si>
  <si>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</si>
  <si>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</si>
  <si>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</si>
  <si>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</si>
  <si>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</si>
  <si>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</si>
  <si>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</si>
  <si>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</si>
  <si>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</si>
  <si>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</si>
  <si>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</si>
  <si>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</si>
  <si>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</si>
  <si>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</si>
  <si>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</si>
  <si>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</si>
  <si>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</si>
  <si>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</si>
  <si>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</si>
  <si>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</si>
  <si>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</si>
  <si>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</si>
  <si>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</si>
  <si>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</si>
  <si>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</si>
  <si>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</si>
  <si>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</si>
  <si>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</si>
  <si>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</si>
  <si>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</si>
  <si>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</si>
  <si>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</si>
  <si>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</si>
  <si>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</si>
  <si>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</si>
  <si>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</si>
  <si>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</si>
  <si>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</si>
  <si>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</si>
  <si>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</si>
  <si>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</si>
  <si>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</si>
  <si>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</si>
  <si>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</si>
  <si>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</si>
  <si>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</si>
  <si>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</si>
  <si>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</si>
  <si>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</si>
  <si>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</si>
  <si>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</si>
  <si>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</si>
  <si>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</si>
  <si>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</si>
  <si>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</si>
  <si>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</si>
  <si>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</si>
  <si>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</si>
  <si>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</si>
  <si>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</si>
  <si>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</si>
  <si>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</si>
  <si>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</si>
  <si>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</si>
  <si>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</si>
  <si>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</si>
  <si>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</si>
  <si>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</si>
  <si>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</si>
  <si>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</si>
  <si>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</si>
  <si>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</si>
  <si>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</si>
  <si>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</si>
  <si>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</si>
  <si>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</si>
  <si>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</si>
  <si>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</si>
  <si>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</si>
  <si>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</si>
  <si>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</si>
  <si>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</si>
  <si>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</si>
  <si>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</si>
  <si>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</si>
  <si>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</si>
  <si>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</si>
  <si>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</si>
  <si>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</si>
  <si>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</si>
  <si>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</si>
  <si>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</si>
  <si>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</si>
  <si>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</si>
  <si>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</si>
  <si>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</si>
  <si>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</si>
  <si>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</si>
  <si>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</si>
  <si>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</si>
  <si>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</si>
  <si>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</si>
  <si>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</si>
  <si>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</si>
  <si>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</si>
  <si>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</si>
  <si>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</si>
  <si>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</si>
  <si>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</si>
  <si>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</si>
  <si>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</si>
  <si>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</si>
  <si>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</si>
  <si>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</si>
  <si>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</si>
  <si>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</si>
  <si>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</si>
  <si>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</si>
  <si>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</si>
  <si>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</si>
  <si>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</si>
  <si>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</si>
  <si>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</si>
  <si>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</si>
  <si>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</si>
  <si>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</si>
  <si>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</si>
  <si>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</si>
  <si>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</si>
  <si>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</si>
  <si>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</si>
  <si>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</si>
  <si>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</si>
  <si>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</si>
  <si>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</si>
  <si>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</si>
  <si>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</si>
  <si>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</si>
  <si>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</si>
  <si>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</si>
  <si>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</si>
  <si>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</si>
  <si>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</si>
  <si>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</si>
  <si>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</si>
  <si>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</si>
  <si>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</si>
  <si>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</si>
  <si>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</si>
  <si>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</si>
  <si>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</si>
  <si>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</si>
  <si>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</si>
  <si>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</si>
  <si>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</si>
  <si>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</si>
  <si>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</si>
  <si>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</si>
  <si>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</si>
  <si>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</si>
  <si>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</si>
  <si>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</si>
  <si>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</si>
  <si>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</si>
  <si>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</si>
  <si>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</si>
  <si>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</si>
  <si>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</si>
  <si>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</si>
  <si>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</si>
  <si>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</si>
  <si>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</si>
  <si>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</si>
  <si>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</si>
  <si>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</si>
  <si>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</si>
  <si>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</si>
  <si>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</si>
  <si>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</si>
  <si>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</si>
  <si>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</si>
  <si>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</si>
  <si>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</si>
  <si>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</si>
  <si>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</si>
  <si>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</si>
  <si>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</si>
  <si>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</si>
  <si>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</si>
  <si>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</si>
  <si>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</si>
  <si>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</si>
  <si>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</si>
  <si>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</si>
  <si>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</si>
  <si>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</si>
  <si>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</si>
  <si>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</si>
  <si>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</si>
  <si>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</si>
  <si>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</si>
  <si>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</si>
  <si>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</si>
  <si>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</si>
  <si>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</si>
  <si>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</si>
  <si>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</si>
  <si>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</si>
  <si>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</si>
  <si>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</si>
  <si>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</si>
  <si>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</si>
  <si>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</si>
  <si>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</si>
  <si>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</si>
  <si>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</si>
  <si>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</si>
  <si>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</si>
  <si>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</si>
  <si>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</si>
  <si>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</si>
  <si>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</si>
  <si>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</si>
  <si>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</si>
  <si>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</si>
  <si>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</si>
  <si>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</si>
  <si>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</si>
  <si>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</si>
  <si>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</si>
  <si>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</si>
  <si>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</si>
  <si>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</si>
  <si>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</si>
  <si>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</si>
  <si>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</si>
  <si>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</si>
  <si>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</si>
  <si>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</si>
  <si>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</si>
  <si>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</si>
  <si>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</si>
  <si>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</si>
  <si>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</si>
  <si>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</si>
  <si>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</si>
  <si>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</si>
  <si>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</si>
  <si>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</si>
  <si>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</si>
  <si>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</si>
  <si>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</si>
  <si>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</si>
  <si>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</si>
  <si>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</si>
  <si>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</si>
  <si>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</si>
  <si>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</si>
  <si>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</si>
  <si>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</si>
  <si>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</si>
  <si>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</si>
  <si>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</si>
  <si>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</si>
  <si>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</si>
  <si>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</si>
  <si>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</si>
  <si>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</si>
  <si>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</si>
  <si>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</si>
  <si>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</si>
  <si>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</si>
  <si>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</si>
  <si>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</si>
  <si>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</si>
  <si>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</si>
  <si>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</si>
  <si>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</si>
  <si>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</si>
  <si>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</si>
  <si>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</si>
  <si>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</si>
  <si>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</si>
  <si>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</si>
  <si>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</si>
  <si>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</si>
  <si>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</si>
  <si>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</si>
  <si>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</si>
  <si>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</si>
  <si>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</si>
  <si>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</si>
  <si>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</si>
  <si>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</si>
  <si>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</si>
  <si>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</si>
  <si>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</si>
  <si>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</si>
  <si>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</si>
  <si>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</si>
  <si>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</si>
  <si>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</si>
  <si>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</si>
  <si>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</si>
  <si>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</si>
  <si>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</si>
  <si>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</si>
  <si>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</si>
  <si>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</si>
  <si>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</si>
  <si>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</si>
  <si>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</si>
  <si>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</si>
  <si>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</si>
  <si>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</si>
  <si>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</si>
  <si>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</si>
  <si>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</si>
  <si>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</si>
  <si>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</si>
  <si>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</si>
  <si>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</si>
  <si>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</si>
  <si>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</si>
  <si>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</si>
  <si>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</si>
  <si>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</si>
  <si>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</si>
  <si>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</si>
  <si>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</si>
  <si>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</si>
  <si>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</si>
  <si>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</si>
  <si>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</si>
  <si>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</si>
  <si>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</si>
  <si>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</si>
  <si>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</si>
  <si>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</si>
  <si>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</si>
  <si>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</si>
  <si>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</si>
  <si>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</si>
  <si>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</si>
  <si>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</si>
  <si>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</si>
  <si>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</si>
  <si>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</si>
  <si>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</si>
  <si>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</si>
  <si>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</si>
  <si>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</si>
  <si>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</si>
  <si>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</si>
  <si>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</si>
  <si>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</si>
  <si>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</si>
  <si>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</si>
  <si>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</si>
  <si>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</si>
  <si>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</si>
  <si>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</si>
  <si>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</si>
  <si>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</si>
  <si>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</si>
  <si>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</si>
  <si>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</si>
  <si>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</si>
  <si>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</si>
  <si>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</si>
  <si>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</si>
  <si>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</si>
  <si>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</si>
  <si>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</si>
  <si>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</si>
  <si>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</si>
  <si>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</si>
  <si>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</si>
  <si>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</si>
  <si>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</si>
  <si>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</si>
  <si>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</si>
  <si>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</si>
  <si>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</si>
  <si>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</si>
  <si>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</si>
  <si>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</si>
  <si>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</si>
  <si>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</si>
  <si>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</si>
  <si>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</si>
  <si>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</si>
  <si>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</si>
  <si>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</si>
  <si>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</si>
  <si>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</si>
  <si>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</si>
  <si>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</si>
  <si>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</si>
  <si>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</si>
  <si>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</si>
  <si>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</si>
  <si>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</si>
  <si>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</si>
  <si>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</si>
  <si>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</si>
  <si>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</si>
  <si>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</si>
  <si>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</si>
  <si>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</si>
  <si>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</si>
  <si>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</si>
  <si>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</si>
  <si>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</si>
  <si>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</si>
  <si>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</si>
  <si>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</si>
  <si>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</si>
  <si>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</si>
  <si>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</si>
  <si>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</si>
  <si>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</si>
  <si>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</si>
  <si>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</si>
  <si>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</si>
  <si>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</si>
  <si>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</si>
  <si>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</si>
  <si>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</si>
  <si>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</si>
  <si>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</si>
  <si>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</si>
  <si>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</si>
  <si>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</si>
  <si>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</si>
  <si>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</si>
  <si>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</si>
  <si>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</si>
  <si>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</si>
  <si>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</si>
  <si>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</si>
  <si>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</si>
  <si>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</si>
  <si>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</si>
  <si>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</si>
  <si>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</si>
  <si>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</si>
  <si>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</si>
  <si>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</si>
  <si>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</si>
  <si>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</si>
  <si>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</si>
  <si>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</si>
  <si>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</si>
  <si>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</si>
  <si>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</si>
  <si>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</si>
  <si>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</si>
  <si>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</si>
  <si>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</si>
  <si>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</si>
  <si>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</si>
  <si>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</si>
  <si>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</si>
  <si>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</si>
  <si>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</si>
  <si>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</si>
  <si>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</si>
  <si>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</si>
  <si>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</si>
  <si>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</si>
  <si>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</si>
  <si>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</si>
  <si>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</si>
  <si>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</si>
  <si>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</si>
  <si>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</si>
  <si>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</si>
  <si>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</si>
  <si>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</si>
  <si>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</si>
  <si>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</si>
  <si>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</si>
  <si>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</si>
  <si>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</si>
  <si>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</si>
  <si>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</si>
  <si>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</si>
  <si>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</si>
  <si>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</si>
  <si>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</si>
  <si>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</si>
  <si>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</si>
  <si>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</si>
  <si>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</si>
  <si>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</si>
  <si>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</si>
  <si>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</si>
  <si>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</si>
  <si>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</si>
  <si>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</si>
  <si>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</si>
  <si>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</si>
  <si>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</si>
  <si>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</si>
  <si>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</si>
  <si>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</si>
  <si>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</si>
  <si>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</si>
  <si>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</si>
  <si>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</si>
  <si>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</si>
  <si>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</si>
  <si>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</si>
  <si>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</si>
  <si>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</si>
  <si>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</si>
  <si>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</si>
  <si>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</si>
  <si>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</si>
  <si>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</si>
  <si>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</si>
  <si>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</si>
  <si>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</si>
  <si>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</si>
  <si>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</si>
  <si>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</si>
  <si>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</si>
  <si>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</si>
  <si>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</si>
  <si>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</si>
  <si>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</si>
  <si>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</si>
  <si>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</si>
  <si>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</si>
  <si>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</si>
  <si>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</si>
  <si>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</si>
  <si>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</si>
  <si>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</si>
  <si>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</si>
  <si>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</si>
  <si>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</si>
  <si>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</si>
  <si>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</si>
  <si>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</si>
  <si>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</si>
  <si>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</si>
  <si>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</si>
  <si>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</si>
  <si>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</si>
  <si>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</si>
  <si>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</si>
  <si>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</si>
  <si>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</si>
  <si>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</si>
  <si>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</si>
  <si>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</si>
  <si>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</si>
  <si>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</si>
  <si>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</si>
  <si>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</si>
  <si>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</si>
  <si>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</si>
  <si>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</si>
  <si>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</si>
  <si>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</si>
  <si>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</si>
  <si>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</si>
  <si>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</si>
  <si>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</si>
  <si>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</si>
  <si>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</si>
  <si>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</si>
  <si>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</si>
  <si>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</si>
  <si>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</si>
  <si>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</si>
  <si>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</si>
  <si>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</si>
  <si>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</si>
  <si>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</si>
  <si>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</si>
  <si>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</si>
  <si>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</si>
  <si>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</si>
  <si>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</si>
  <si>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</si>
  <si>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</si>
  <si>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</si>
  <si>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</si>
  <si>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</si>
  <si>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</si>
  <si>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</si>
  <si>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</si>
  <si>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</si>
  <si>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</si>
  <si>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</si>
  <si>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</si>
  <si>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</si>
  <si>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</si>
  <si>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</si>
  <si>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</si>
  <si>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</si>
  <si>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</si>
  <si>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</si>
  <si>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</si>
  <si>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</si>
  <si>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</si>
  <si>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</si>
  <si>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</si>
  <si>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</si>
  <si>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</si>
  <si>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</si>
  <si>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</si>
  <si>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</si>
  <si>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</si>
  <si>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</si>
  <si>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</si>
  <si>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</si>
  <si>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</si>
  <si>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</si>
  <si>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</si>
  <si>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</si>
  <si>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</si>
  <si>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</si>
  <si>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</si>
  <si>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</si>
  <si>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</si>
  <si>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</si>
  <si>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</si>
  <si>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</si>
  <si>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</si>
  <si>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</si>
  <si>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</si>
  <si>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</si>
  <si>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</si>
  <si>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</si>
  <si>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</si>
  <si>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</si>
  <si>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</si>
  <si>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</si>
  <si>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</si>
  <si>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</si>
  <si>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</si>
  <si>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</si>
  <si>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</si>
  <si>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</si>
  <si>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</si>
  <si>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</si>
  <si>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</si>
  <si>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</si>
  <si>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</si>
  <si>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</si>
  <si>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</si>
  <si>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</si>
  <si>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</si>
  <si>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</si>
  <si>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</si>
  <si>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</si>
  <si>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</si>
  <si>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</si>
  <si>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</si>
  <si>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</si>
  <si>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</si>
  <si>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</si>
  <si>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</si>
  <si>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</si>
  <si>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</si>
  <si>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</si>
  <si>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</si>
  <si>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</si>
  <si>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</si>
  <si>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</si>
  <si>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</si>
  <si>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</si>
  <si>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</si>
  <si>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</si>
  <si>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</si>
  <si>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</si>
  <si>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</si>
  <si>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</si>
  <si>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</si>
  <si>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</si>
  <si>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</si>
  <si>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</si>
  <si>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</si>
  <si>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</si>
  <si>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</si>
  <si>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</si>
  <si>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</si>
  <si>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</si>
  <si>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</si>
  <si>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</si>
  <si>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</si>
  <si>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</si>
  <si>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</si>
  <si>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</si>
  <si>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</si>
  <si>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</si>
  <si>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</si>
  <si>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</si>
  <si>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</si>
  <si>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</si>
  <si>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</si>
  <si>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</si>
  <si>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</si>
  <si>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</si>
  <si>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</si>
  <si>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</si>
  <si>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</si>
  <si>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</si>
  <si>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</si>
  <si>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</si>
  <si>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</si>
  <si>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</si>
  <si>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</si>
  <si>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</si>
  <si>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</si>
  <si>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</si>
  <si>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</si>
  <si>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</si>
  <si>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</si>
  <si>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</si>
  <si>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</si>
  <si>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</si>
  <si>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</si>
  <si>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</si>
  <si>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</si>
  <si>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</si>
  <si>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</si>
  <si>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</si>
  <si>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</si>
  <si>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</si>
  <si>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</si>
  <si>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</si>
  <si>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</si>
  <si>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</si>
  <si>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</si>
  <si>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</si>
  <si>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</si>
  <si>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</si>
  <si>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</si>
  <si>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</si>
  <si>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</si>
  <si>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</si>
  <si>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</si>
  <si>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</si>
  <si>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</si>
  <si>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</si>
  <si>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</si>
  <si>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</si>
  <si>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</si>
  <si>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</si>
  <si>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</si>
  <si>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</si>
  <si>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</si>
  <si>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</si>
  <si>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</si>
  <si>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</si>
  <si>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</si>
  <si>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</si>
  <si>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</si>
  <si>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</si>
  <si>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</si>
  <si>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</si>
  <si>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</si>
  <si>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</si>
  <si>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</si>
  <si>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</si>
  <si>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</si>
  <si>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</si>
  <si>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</si>
  <si>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</si>
  <si>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</si>
  <si>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</si>
  <si>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</si>
  <si>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</si>
  <si>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</si>
  <si>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</si>
  <si>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</si>
  <si>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</si>
  <si>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</si>
  <si>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</si>
  <si>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</si>
  <si>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</si>
  <si>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</si>
  <si>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</si>
  <si>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</si>
  <si>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</si>
  <si>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</si>
  <si>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</si>
  <si>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</si>
  <si>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</si>
  <si>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</si>
  <si>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</si>
  <si>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</si>
  <si>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</si>
  <si>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</si>
  <si>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</si>
  <si>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</si>
  <si>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</si>
  <si>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</si>
  <si>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</si>
  <si>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</si>
  <si>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</si>
  <si>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</si>
  <si>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</si>
  <si>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</si>
  <si>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</si>
  <si>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</si>
  <si>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</si>
  <si>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</si>
  <si>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</si>
  <si>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</si>
  <si>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</si>
  <si>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</si>
  <si>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</si>
  <si>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</si>
  <si>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</si>
  <si>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</si>
  <si>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</si>
  <si>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</si>
  <si>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</si>
  <si>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</si>
  <si>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</si>
  <si>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</si>
  <si>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</si>
  <si>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</si>
  <si>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</si>
  <si>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</si>
  <si>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</si>
  <si>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</si>
  <si>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</si>
  <si>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</si>
  <si>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</si>
  <si>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</si>
  <si>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</si>
  <si>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</si>
  <si>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</si>
  <si>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</si>
  <si>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</si>
  <si>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</si>
  <si>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</si>
  <si>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</si>
  <si>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</si>
  <si>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</si>
  <si>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</si>
  <si>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</si>
  <si>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</si>
  <si>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</si>
  <si>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</si>
  <si>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</si>
  <si>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</si>
  <si>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</si>
  <si>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</si>
  <si>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</si>
  <si>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</si>
  <si>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</si>
  <si>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</si>
  <si>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</si>
  <si>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</si>
  <si>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</si>
  <si>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</si>
  <si>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</si>
  <si>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</si>
  <si>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</si>
  <si>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</si>
  <si>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</si>
  <si>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</si>
  <si>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</si>
  <si>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</si>
  <si>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</si>
  <si>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</si>
  <si>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</si>
  <si>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</si>
  <si>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</si>
  <si>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</si>
  <si>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</si>
  <si>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</si>
  <si>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</si>
  <si>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</si>
  <si>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</si>
  <si>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</si>
  <si>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</si>
  <si>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</si>
  <si>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</si>
  <si>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</si>
  <si>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</si>
  <si>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</si>
  <si>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</si>
  <si>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</si>
  <si>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</si>
  <si>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</si>
  <si>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</si>
  <si>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</si>
  <si>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</si>
  <si>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</si>
  <si>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</si>
  <si>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</si>
  <si>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</si>
  <si>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</si>
  <si>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</si>
  <si>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</si>
  <si>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</si>
  <si>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</si>
  <si>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</si>
  <si>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</si>
  <si>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</si>
  <si>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</si>
  <si>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</si>
  <si>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</si>
  <si>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</si>
  <si>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</si>
  <si>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</si>
  <si>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</si>
  <si>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</si>
  <si>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</si>
  <si>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</si>
  <si>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</si>
  <si>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</si>
  <si>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</si>
  <si>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</si>
  <si>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</si>
  <si>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</si>
  <si>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</si>
  <si>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</si>
  <si>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</si>
  <si>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</si>
  <si>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</si>
  <si>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</si>
  <si>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</si>
  <si>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</si>
  <si>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</si>
  <si>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</si>
  <si>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</si>
  <si>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</si>
  <si>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</si>
  <si>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</si>
  <si>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</si>
  <si>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</si>
  <si>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</si>
  <si>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</si>
  <si>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</si>
  <si>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</si>
  <si>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</si>
  <si>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</si>
  <si>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</si>
  <si>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</si>
  <si>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</si>
  <si>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</si>
  <si>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</si>
  <si>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</si>
  <si>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</si>
  <si>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</si>
  <si>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</si>
  <si>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</si>
  <si>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</si>
  <si>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</si>
  <si>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</si>
  <si>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</si>
  <si>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</si>
  <si>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</si>
  <si>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</si>
  <si>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</si>
  <si>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</si>
  <si>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</si>
  <si>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</si>
  <si>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</si>
  <si>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</si>
  <si>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</si>
  <si>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</si>
  <si>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</si>
  <si>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</si>
  <si>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</si>
  <si>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</si>
  <si>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</si>
  <si>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</si>
  <si>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</si>
  <si>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</si>
  <si>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</si>
  <si>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</si>
  <si>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</si>
  <si>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</si>
  <si>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</si>
  <si>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</si>
  <si>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</si>
  <si>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</si>
  <si>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</si>
  <si>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</si>
  <si>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</si>
  <si>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</si>
  <si>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</si>
  <si>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</si>
  <si>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</si>
  <si>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</si>
  <si>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</si>
  <si>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</si>
  <si>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</si>
  <si>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</si>
  <si>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</si>
  <si>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</si>
  <si>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</si>
  <si>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</si>
  <si>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</si>
  <si>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</si>
  <si>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</si>
  <si>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</si>
  <si>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</si>
  <si>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</si>
  <si>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</si>
  <si>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</si>
  <si>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</si>
  <si>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</si>
  <si>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</si>
  <si>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</si>
  <si>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</si>
  <si>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</si>
  <si>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</si>
  <si>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</si>
  <si>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</si>
  <si>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</si>
  <si>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</si>
  <si>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</si>
  <si>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</si>
  <si>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</si>
  <si>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</si>
  <si>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</si>
  <si>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</si>
  <si>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</si>
  <si>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</si>
  <si>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</si>
  <si>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</si>
  <si>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</si>
  <si>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</si>
  <si>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</si>
  <si>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</si>
  <si>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</si>
  <si>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</si>
  <si>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</si>
  <si>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</si>
  <si>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</si>
  <si>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</si>
  <si>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</si>
  <si>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</si>
  <si>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</si>
  <si>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</si>
  <si>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</si>
  <si>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</si>
  <si>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</si>
  <si>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</si>
  <si>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</si>
  <si>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</si>
  <si>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</si>
  <si>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</si>
  <si>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</si>
  <si>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</si>
  <si>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</si>
  <si>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</si>
  <si>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</si>
  <si>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</si>
  <si>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</si>
  <si>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</si>
  <si>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</si>
  <si>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</si>
  <si>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</si>
  <si>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</si>
  <si>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</si>
  <si>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</si>
  <si>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</si>
  <si>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</si>
  <si>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</si>
  <si>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</si>
  <si>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</si>
  <si>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</si>
  <si>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</si>
  <si>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</si>
  <si>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</si>
  <si>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</si>
  <si>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</si>
  <si>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</si>
  <si>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</si>
  <si>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</si>
  <si>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</si>
  <si>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</si>
  <si>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</si>
  <si>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</si>
  <si>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</si>
  <si>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</si>
  <si>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</si>
  <si>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</si>
  <si>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</si>
  <si>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</si>
  <si>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</si>
  <si>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</si>
  <si>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</si>
  <si>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</si>
  <si>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</si>
  <si>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</si>
  <si>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</si>
  <si>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</si>
  <si>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</si>
  <si>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</si>
  <si>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</si>
  <si>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</si>
  <si>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</si>
  <si>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</si>
  <si>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</si>
  <si>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</si>
  <si>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</si>
  <si>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</si>
  <si>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</si>
  <si>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</si>
  <si>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</si>
  <si>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</si>
  <si>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</si>
  <si>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</si>
  <si>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</si>
  <si>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</si>
  <si>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</si>
  <si>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</si>
  <si>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</si>
  <si>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</si>
  <si>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</si>
  <si>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</si>
  <si>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</si>
  <si>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</si>
  <si>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</si>
  <si>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</si>
  <si>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</si>
  <si>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</si>
  <si>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</si>
  <si>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</si>
  <si>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</si>
  <si>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</si>
  <si>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</si>
  <si>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</si>
  <si>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</si>
  <si>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</si>
  <si>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</si>
  <si>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</si>
  <si>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</si>
  <si>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</si>
  <si>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</si>
  <si>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</si>
  <si>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</si>
  <si>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</si>
  <si>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</si>
  <si>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</si>
  <si>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</si>
  <si>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</si>
  <si>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</si>
  <si>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</si>
  <si>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</si>
  <si>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</si>
  <si>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</si>
  <si>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</si>
  <si>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</si>
  <si>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</si>
  <si>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</si>
  <si>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</si>
  <si>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</si>
  <si>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</si>
  <si>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</si>
  <si>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</si>
  <si>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</si>
  <si>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</si>
  <si>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</si>
  <si>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</si>
  <si>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</si>
  <si>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</si>
  <si>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</si>
  <si>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</si>
  <si>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</si>
  <si>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</si>
  <si>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</si>
  <si>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</si>
  <si>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</si>
  <si>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</si>
  <si>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</si>
  <si>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</si>
  <si>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</si>
  <si>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</si>
  <si>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</si>
  <si>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</si>
  <si>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</si>
  <si>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</si>
  <si>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</si>
  <si>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</si>
  <si>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</si>
  <si>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</si>
  <si>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</si>
  <si>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</si>
  <si>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</si>
  <si>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</si>
  <si>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</si>
  <si>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</si>
  <si>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</si>
  <si>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</si>
  <si>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</si>
  <si>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</si>
  <si>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</si>
  <si>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</si>
  <si>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</si>
  <si>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</si>
  <si>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</si>
  <si>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</si>
  <si>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</si>
  <si>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</si>
  <si>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</si>
  <si>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</si>
  <si>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</si>
  <si>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</si>
  <si>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</si>
  <si>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</si>
  <si>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</si>
  <si>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</si>
  <si>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</si>
  <si>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</si>
  <si>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</si>
  <si>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</si>
  <si>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</si>
  <si>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</si>
  <si>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</si>
  <si>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</si>
  <si>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</si>
  <si>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</si>
  <si>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</si>
  <si>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</si>
  <si>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</si>
  <si>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</si>
  <si>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</si>
  <si>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</si>
  <si>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</si>
  <si>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</si>
  <si>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</si>
  <si>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</si>
  <si>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</si>
  <si>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</si>
  <si>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</si>
  <si>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</si>
  <si>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</si>
  <si>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</si>
  <si>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</si>
  <si>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</si>
  <si>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</si>
  <si>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</si>
  <si>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</si>
  <si>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</si>
  <si>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</si>
  <si>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</si>
  <si>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</si>
  <si>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</si>
  <si>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</si>
  <si>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</si>
  <si>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</si>
  <si>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</si>
  <si>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</si>
  <si>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</si>
  <si>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</si>
  <si>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</si>
  <si>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</si>
  <si>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</si>
  <si>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</si>
  <si>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</si>
  <si>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</si>
  <si>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</si>
  <si>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</si>
  <si>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</si>
  <si>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</si>
  <si>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</si>
  <si>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</si>
  <si>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</si>
  <si>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</si>
  <si>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</si>
  <si>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</si>
  <si>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</si>
  <si>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</si>
  <si>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</si>
  <si>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</si>
  <si>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</si>
  <si>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</si>
  <si>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</si>
  <si>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</si>
  <si>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</si>
  <si>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</si>
  <si>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</si>
  <si>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</si>
  <si>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</si>
  <si>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</si>
  <si>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</si>
  <si>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</si>
  <si>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</si>
  <si>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</si>
  <si>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</si>
  <si>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</si>
  <si>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</si>
  <si>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</si>
  <si>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</si>
  <si>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</si>
  <si>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</si>
  <si>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</si>
  <si>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</si>
  <si>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</si>
  <si>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</si>
  <si>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</si>
  <si>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</si>
  <si>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</si>
  <si>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</si>
  <si>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</si>
  <si>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</si>
  <si>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</si>
  <si>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</si>
  <si>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</si>
  <si>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</si>
  <si>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</si>
  <si>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</si>
  <si>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</si>
  <si>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</si>
  <si>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</si>
  <si>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</si>
  <si>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</si>
  <si>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</si>
  <si>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</si>
  <si>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</si>
  <si>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</si>
  <si>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</si>
  <si>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</si>
  <si>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</si>
  <si>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</si>
  <si>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</si>
  <si>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</si>
  <si>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</si>
  <si>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</si>
  <si>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</si>
  <si>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</si>
  <si>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</si>
  <si>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</si>
  <si>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</si>
  <si>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</si>
  <si>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</si>
  <si>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</si>
  <si>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</si>
  <si>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</si>
  <si>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</si>
  <si>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</si>
  <si>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</si>
  <si>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</si>
  <si>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</si>
  <si>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</si>
  <si>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</si>
  <si>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</si>
  <si>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</si>
  <si>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</si>
  <si>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</si>
  <si>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</si>
  <si>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</si>
  <si>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</si>
  <si>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</si>
  <si>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</si>
  <si>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</si>
  <si>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</si>
  <si>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</si>
  <si>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</si>
  <si>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</si>
  <si>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</si>
  <si>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</si>
  <si>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</si>
  <si>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</si>
  <si>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</si>
  <si>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</si>
  <si>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</si>
  <si>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</si>
  <si>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</si>
  <si>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</si>
  <si>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</si>
  <si>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</si>
  <si>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</si>
  <si>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</si>
  <si>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</si>
  <si>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</si>
  <si>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</si>
  <si>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</si>
  <si>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</si>
  <si>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</si>
  <si>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</si>
  <si>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</si>
  <si>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</si>
  <si>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</si>
  <si>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</si>
  <si>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</si>
  <si>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</si>
  <si>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</si>
  <si>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</si>
  <si>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</si>
  <si>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</si>
  <si>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</si>
  <si>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</si>
  <si>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</si>
  <si>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</si>
  <si>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</si>
  <si>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</si>
  <si>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</si>
  <si>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</si>
  <si>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</si>
  <si>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</si>
  <si>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</si>
  <si>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</si>
  <si>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</si>
  <si>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</si>
  <si>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</si>
  <si>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</si>
  <si>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</si>
  <si>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</si>
  <si>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</si>
  <si>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</si>
  <si>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</si>
  <si>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</si>
  <si>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</si>
  <si>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</si>
  <si>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</si>
  <si>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</si>
  <si>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</si>
  <si>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</si>
  <si>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</si>
  <si>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</si>
  <si>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</si>
  <si>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</si>
  <si>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</si>
  <si>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</si>
  <si>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</si>
  <si>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</si>
  <si>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</si>
  <si>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</si>
  <si>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</si>
  <si>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</si>
  <si>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</si>
  <si>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</si>
  <si>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</si>
  <si>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</si>
  <si>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</si>
  <si>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</si>
  <si>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</si>
  <si>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</si>
  <si>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</si>
  <si>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</si>
  <si>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</si>
  <si>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</si>
  <si>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</si>
  <si>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</si>
  <si>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</si>
  <si>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</si>
  <si>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</si>
  <si>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</si>
  <si>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</si>
  <si>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</si>
  <si>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</si>
  <si>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</si>
  <si>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</si>
  <si>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</si>
  <si>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</si>
  <si>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</si>
  <si>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</si>
  <si>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</si>
  <si>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</si>
  <si>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</si>
  <si>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</si>
  <si>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</si>
  <si>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</si>
  <si>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</si>
  <si>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</si>
  <si>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</si>
  <si>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</si>
  <si>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</si>
  <si>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</si>
  <si>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</si>
  <si>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</si>
  <si>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</si>
  <si>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</si>
  <si>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</si>
  <si>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</si>
  <si>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</si>
  <si>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</si>
  <si>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</si>
  <si>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</si>
  <si>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</si>
  <si>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</si>
  <si>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</si>
  <si>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</si>
  <si>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</si>
  <si>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</si>
  <si>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</si>
  <si>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</si>
  <si>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</si>
  <si>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</si>
  <si>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</si>
  <si>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</si>
  <si>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</si>
  <si>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</si>
  <si>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</si>
  <si>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</si>
  <si>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</si>
  <si>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</si>
  <si>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</si>
  <si>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</si>
  <si>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</si>
  <si>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</si>
  <si>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</si>
  <si>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</si>
  <si>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</si>
  <si>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</si>
  <si>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</si>
  <si>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</si>
  <si>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</si>
  <si>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</si>
  <si>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</si>
  <si>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</si>
  <si>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</si>
  <si>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</si>
  <si>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</si>
  <si>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</si>
  <si>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</si>
  <si>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</si>
  <si>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</si>
  <si>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</si>
  <si>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</si>
  <si>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</si>
  <si>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</si>
  <si>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</si>
  <si>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</si>
  <si>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</si>
  <si>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</si>
  <si>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</si>
  <si>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</si>
  <si>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</si>
  <si>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</si>
  <si>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</si>
  <si>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</si>
  <si>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</si>
  <si>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</si>
  <si>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</si>
  <si>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</si>
  <si>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</si>
  <si>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</si>
  <si>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</si>
  <si>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</si>
  <si>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</si>
  <si>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</si>
  <si>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</si>
  <si>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</si>
  <si>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</si>
  <si>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</si>
  <si>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</si>
  <si>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</si>
  <si>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</si>
  <si>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</si>
  <si>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</si>
  <si>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</si>
  <si>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</si>
  <si>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</si>
  <si>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</si>
  <si>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</si>
  <si>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</si>
  <si>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</si>
  <si>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</si>
  <si>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</si>
  <si>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</si>
  <si>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</si>
  <si>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</si>
  <si>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</si>
  <si>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</si>
  <si>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</si>
  <si>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</si>
  <si>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</si>
  <si>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</si>
  <si>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</si>
  <si>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</si>
  <si>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</si>
  <si>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</si>
  <si>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</si>
  <si>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</si>
  <si>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</si>
  <si>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</si>
  <si>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</si>
  <si>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</si>
  <si>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</si>
  <si>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</si>
  <si>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</si>
  <si>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</si>
  <si>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</si>
  <si>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</si>
  <si>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</si>
  <si>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</si>
  <si>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</si>
  <si>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</si>
  <si>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</si>
  <si>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</si>
  <si>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</si>
  <si>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</si>
  <si>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</si>
  <si>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</si>
  <si>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</si>
  <si>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</si>
  <si>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</si>
  <si>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</si>
  <si>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</si>
  <si>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</si>
  <si>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</si>
  <si>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</si>
  <si>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</si>
  <si>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</si>
  <si>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</si>
  <si>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</si>
  <si>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</si>
  <si>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</si>
  <si>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</si>
  <si>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</si>
  <si>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</si>
  <si>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</si>
  <si>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</si>
  <si>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</si>
  <si>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</si>
  <si>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</si>
  <si>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</si>
  <si>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</si>
  <si>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</si>
  <si>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</si>
  <si>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</si>
  <si>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</si>
  <si>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</si>
  <si>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</si>
  <si>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</si>
  <si>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</si>
  <si>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</si>
  <si>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</si>
  <si>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</si>
  <si>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</si>
  <si>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</si>
  <si>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</si>
  <si>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</si>
  <si>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</si>
  <si>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</si>
  <si>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</si>
  <si>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</si>
  <si>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</si>
  <si>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</si>
  <si>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</si>
  <si>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</si>
  <si>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</si>
  <si>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</si>
  <si>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</si>
  <si>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</si>
  <si>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</si>
  <si>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</si>
  <si>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</si>
  <si>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</si>
  <si>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</si>
  <si>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</si>
  <si>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</si>
  <si>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</si>
  <si>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</si>
  <si>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</si>
  <si>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</si>
  <si>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</si>
  <si>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</si>
  <si>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</si>
  <si>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</si>
  <si>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</si>
  <si>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</si>
  <si>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</si>
  <si>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</si>
  <si>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</si>
  <si>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</si>
  <si>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</si>
  <si>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</si>
  <si>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</si>
  <si>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</si>
  <si>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</si>
  <si>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</si>
  <si>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</si>
  <si>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</si>
  <si>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</si>
  <si>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</si>
  <si>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</si>
  <si>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</si>
  <si>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</si>
  <si>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</si>
  <si>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</si>
  <si>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</si>
  <si>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</si>
  <si>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</si>
  <si>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</si>
  <si>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</si>
  <si>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</si>
  <si>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</si>
  <si>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</si>
  <si>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</si>
  <si>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</si>
  <si>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</si>
  <si>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</si>
  <si>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</si>
  <si>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</si>
  <si>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</si>
  <si>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</si>
  <si>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</si>
  <si>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</si>
  <si>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</si>
  <si>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</si>
  <si>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</si>
  <si>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</si>
  <si>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</si>
  <si>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</si>
  <si>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</si>
  <si>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</si>
  <si>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</si>
  <si>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</si>
  <si>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</si>
  <si>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</si>
  <si>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</si>
  <si>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</si>
  <si>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</si>
  <si>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</si>
  <si>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</si>
  <si>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</si>
  <si>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</si>
  <si>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</si>
  <si>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</si>
  <si>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</si>
  <si>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</si>
  <si>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</si>
  <si>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</si>
  <si>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</si>
  <si>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</si>
  <si>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</si>
  <si>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</si>
  <si>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</si>
  <si>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</si>
  <si>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</si>
  <si>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</si>
  <si>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</si>
  <si>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</si>
  <si>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</si>
  <si>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</si>
  <si>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</si>
  <si>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</si>
  <si>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</si>
  <si>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</si>
  <si>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</si>
  <si>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</si>
  <si>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</si>
  <si>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</si>
  <si>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</si>
  <si>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</si>
  <si>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</si>
  <si>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</si>
  <si>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</si>
  <si>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</si>
  <si>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</si>
  <si>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</si>
  <si>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</si>
  <si>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</si>
  <si>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</si>
  <si>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</si>
  <si>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</si>
  <si>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</si>
  <si>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</si>
  <si>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</si>
  <si>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</si>
  <si>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</si>
  <si>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</si>
  <si>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</si>
  <si>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</si>
  <si>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</si>
  <si>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</si>
  <si>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</si>
  <si>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</si>
  <si>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</si>
  <si>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</si>
  <si>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</si>
  <si>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</si>
  <si>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</si>
  <si>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</si>
  <si>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</si>
  <si>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</si>
  <si>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</si>
  <si>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</si>
  <si>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</si>
  <si>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</si>
  <si>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</si>
  <si>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</si>
  <si>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</si>
  <si>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</si>
  <si>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</si>
  <si>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</si>
  <si>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</si>
  <si>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</si>
  <si>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</si>
  <si>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</si>
  <si>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</si>
  <si>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</si>
  <si>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</si>
  <si>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</si>
  <si>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</si>
  <si>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</si>
  <si>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</si>
  <si>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</si>
  <si>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</si>
  <si>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</si>
  <si>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</si>
  <si>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</si>
  <si>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</si>
  <si>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</si>
  <si>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</si>
  <si>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</si>
  <si>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</si>
  <si>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</si>
  <si>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</si>
  <si>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</si>
  <si>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</si>
  <si>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</si>
  <si>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</si>
  <si>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</si>
  <si>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</si>
  <si>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</si>
  <si>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</si>
  <si>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</si>
  <si>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</si>
  <si>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</si>
  <si>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</si>
  <si>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</si>
  <si>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</si>
  <si>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</si>
  <si>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</si>
  <si>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</si>
  <si>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</si>
  <si>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</si>
  <si>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</si>
  <si>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</si>
  <si>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</si>
  <si>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</si>
  <si>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</si>
  <si>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</si>
  <si>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</si>
  <si>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</si>
  <si>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</si>
  <si>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</si>
  <si>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</si>
  <si>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</si>
  <si>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</si>
  <si>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</si>
  <si>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</si>
  <si>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</si>
  <si>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</si>
  <si>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</si>
  <si>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</si>
  <si>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</si>
  <si>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</si>
  <si>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</si>
  <si>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</si>
  <si>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</si>
  <si>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</si>
  <si>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</si>
  <si>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</si>
  <si>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</si>
  <si>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</si>
  <si>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</si>
  <si>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</si>
  <si>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</si>
  <si>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</si>
  <si>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</si>
  <si>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</si>
  <si>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</si>
  <si>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</si>
  <si>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</si>
  <si>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</si>
  <si>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</si>
  <si>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</si>
  <si>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</si>
  <si>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</si>
  <si>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</si>
  <si>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</si>
  <si>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</si>
  <si>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</si>
  <si>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</si>
  <si>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</si>
  <si>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</si>
  <si>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</si>
  <si>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</si>
  <si>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</si>
  <si>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</si>
  <si>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</si>
  <si>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</si>
  <si>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</si>
  <si>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</si>
  <si>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</si>
  <si>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</si>
  <si>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</si>
  <si>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</si>
  <si>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</si>
  <si>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</si>
  <si>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</si>
  <si>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</si>
  <si>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</si>
  <si>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</si>
  <si>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</si>
  <si>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</si>
  <si>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</si>
  <si>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</si>
  <si>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</si>
  <si>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</si>
  <si>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</si>
  <si>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</si>
  <si>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</si>
  <si>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</si>
  <si>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</si>
  <si>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</si>
  <si>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</si>
  <si>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</si>
  <si>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</si>
  <si>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</si>
  <si>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</si>
  <si>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</si>
  <si>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</si>
  <si>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</si>
  <si>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</si>
  <si>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</si>
  <si>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</si>
  <si>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</si>
  <si>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</si>
  <si>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</si>
  <si>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</si>
  <si>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</si>
  <si>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</si>
  <si>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</si>
  <si>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</si>
  <si>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</si>
  <si>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</si>
  <si>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</si>
  <si>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</si>
  <si>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</si>
  <si>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</si>
  <si>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</si>
  <si>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</si>
  <si>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</si>
  <si>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</si>
  <si>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</si>
  <si>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</si>
  <si>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</si>
  <si>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</si>
  <si>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</si>
  <si>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</si>
  <si>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</si>
  <si>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</si>
  <si>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</si>
  <si>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</si>
  <si>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</si>
  <si>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</si>
  <si>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</si>
  <si>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</si>
  <si>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</si>
  <si>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</si>
  <si>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</si>
  <si>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</si>
  <si>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</si>
  <si>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</si>
  <si>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</si>
  <si>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</si>
  <si>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</si>
  <si>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</si>
  <si>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</si>
  <si>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</si>
  <si>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</si>
  <si>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</si>
  <si>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</si>
  <si>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</si>
  <si>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</si>
  <si>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</si>
  <si>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</si>
  <si>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</si>
  <si>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</si>
  <si>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</si>
  <si>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</si>
  <si>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</si>
  <si>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</si>
  <si>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</si>
  <si>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</si>
  <si>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</si>
  <si>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</si>
  <si>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</si>
  <si>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</si>
  <si>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</si>
  <si>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</si>
  <si>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</si>
  <si>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</si>
  <si>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</si>
  <si>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</si>
  <si>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</si>
  <si>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</si>
  <si>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</si>
  <si>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</si>
  <si>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</si>
  <si>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</si>
  <si>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</si>
  <si>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</si>
  <si>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</si>
  <si>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</si>
  <si>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</si>
  <si>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</si>
  <si>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</si>
  <si>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</si>
  <si>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</si>
  <si>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</si>
  <si>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</si>
  <si>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</si>
  <si>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</si>
  <si>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</si>
  <si>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</si>
  <si>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</si>
  <si>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</si>
  <si>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</si>
  <si>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</si>
  <si>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</si>
  <si>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</si>
  <si>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</si>
  <si>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</si>
  <si>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</si>
  <si>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</si>
  <si>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</si>
  <si>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</si>
  <si>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</si>
  <si>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</si>
  <si>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</si>
  <si>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</si>
  <si>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</si>
  <si>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</si>
  <si>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</si>
  <si>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</si>
  <si>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</si>
  <si>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</si>
  <si>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</si>
  <si>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</si>
  <si>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</si>
  <si>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</si>
  <si>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</si>
  <si>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</si>
  <si>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</si>
  <si>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</si>
  <si>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</si>
  <si>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</si>
  <si>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</si>
  <si>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</si>
  <si>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</si>
  <si>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</si>
  <si>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</si>
  <si>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</si>
  <si>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</si>
  <si>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</si>
  <si>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</si>
  <si>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</si>
  <si>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</si>
  <si>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</si>
  <si>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</si>
  <si>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</si>
  <si>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</si>
  <si>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</si>
  <si>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</si>
  <si>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</si>
  <si>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</si>
  <si>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</si>
  <si>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</si>
  <si>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</si>
  <si>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</si>
  <si>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</si>
  <si>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</si>
  <si>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</si>
  <si>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</si>
  <si>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</si>
  <si>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</si>
  <si>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</si>
  <si>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</si>
  <si>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</si>
  <si>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</si>
  <si>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</si>
  <si>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</si>
  <si>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</si>
  <si>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</si>
  <si>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</si>
  <si>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</si>
  <si>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</si>
  <si>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</si>
  <si>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</si>
  <si>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</si>
  <si>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</si>
  <si>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</si>
  <si>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</si>
  <si>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</si>
  <si>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</si>
  <si>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</si>
  <si>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</si>
  <si>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</si>
  <si>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</si>
  <si>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</si>
  <si>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</si>
  <si>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</si>
  <si>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</si>
  <si>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</si>
  <si>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</si>
  <si>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</si>
  <si>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</si>
  <si>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</si>
  <si>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</si>
  <si>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</si>
  <si>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</si>
  <si>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</si>
  <si>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</si>
  <si>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</si>
  <si>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</si>
  <si>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</si>
  <si>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</si>
  <si>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</si>
  <si>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</si>
  <si>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</si>
  <si>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</si>
  <si>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</si>
  <si>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</si>
  <si>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</si>
  <si>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</si>
  <si>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</si>
  <si>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</si>
  <si>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</si>
  <si>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</si>
  <si>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</si>
  <si>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</si>
  <si>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</si>
  <si>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</si>
  <si>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</si>
  <si>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</si>
  <si>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</si>
  <si>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</si>
  <si>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</si>
  <si>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</si>
  <si>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</si>
  <si>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</si>
  <si>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</si>
  <si>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</si>
  <si>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</si>
  <si>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</si>
  <si>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</si>
  <si>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</si>
  <si>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</si>
  <si>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</si>
  <si>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</si>
  <si>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</si>
  <si>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</si>
  <si>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</si>
  <si>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</si>
  <si>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</si>
  <si>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</si>
  <si>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</si>
  <si>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</si>
  <si>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</si>
  <si>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</si>
  <si>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</si>
  <si>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</si>
  <si>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</si>
  <si>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</si>
  <si>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</si>
  <si>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</si>
  <si>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</si>
  <si>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</si>
  <si>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</si>
  <si>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</si>
  <si>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</si>
  <si>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</si>
  <si>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</si>
  <si>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</si>
  <si>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</si>
  <si>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</si>
  <si>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</si>
  <si>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</si>
  <si>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</si>
  <si>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</si>
  <si>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</si>
  <si>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</si>
  <si>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</si>
  <si>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</si>
  <si>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</si>
  <si>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</si>
  <si>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</si>
  <si>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</si>
  <si>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</si>
  <si>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</si>
  <si>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</si>
  <si>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</si>
  <si>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</si>
  <si>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</si>
  <si>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</si>
  <si>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</si>
  <si>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</si>
  <si>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</si>
  <si>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</si>
  <si>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</si>
  <si>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</si>
  <si>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</si>
  <si>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</si>
  <si>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</si>
  <si>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</si>
  <si>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</si>
  <si>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</si>
  <si>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</si>
  <si>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</si>
  <si>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</si>
  <si>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</si>
  <si>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</si>
  <si>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</si>
  <si>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</si>
  <si>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</si>
  <si>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</si>
  <si>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</si>
  <si>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</si>
  <si>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</si>
  <si>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</si>
  <si>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</si>
  <si>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</si>
  <si>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</si>
  <si>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</si>
  <si>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</si>
  <si>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</si>
  <si>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</si>
  <si>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</si>
  <si>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</si>
  <si>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</si>
  <si>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</si>
  <si>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</si>
  <si>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</si>
  <si>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</si>
  <si>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</si>
  <si>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</si>
  <si>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</si>
  <si>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</si>
  <si>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</si>
  <si>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</si>
  <si>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</si>
  <si>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</si>
  <si>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</si>
  <si>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</si>
  <si>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</si>
  <si>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</si>
  <si>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</si>
  <si>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</si>
  <si>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</si>
  <si>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</si>
  <si>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</si>
  <si>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</si>
  <si>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</si>
  <si>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</si>
  <si>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</si>
  <si>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</si>
  <si>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</si>
  <si>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</si>
  <si>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</si>
  <si>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</si>
  <si>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</si>
  <si>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</si>
  <si>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</si>
  <si>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</si>
  <si>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</si>
  <si>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</si>
  <si>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</si>
  <si>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</si>
  <si>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</si>
  <si>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</si>
  <si>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</si>
  <si>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</si>
  <si>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</si>
  <si>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</si>
  <si>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</si>
  <si>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</si>
  <si>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</si>
  <si>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</si>
  <si>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</si>
  <si>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</si>
  <si>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</si>
  <si>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</si>
  <si>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</si>
  <si>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</si>
  <si>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</si>
  <si>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</si>
  <si>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</si>
  <si>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</si>
  <si>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</si>
  <si>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</si>
  <si>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</si>
  <si>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</si>
  <si>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</si>
  <si>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</si>
  <si>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</si>
  <si>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</si>
  <si>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</si>
  <si>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</si>
  <si>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</si>
  <si>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</si>
  <si>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</si>
  <si>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</si>
  <si>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</si>
  <si>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</si>
  <si>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</si>
  <si>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</si>
  <si>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</si>
  <si>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</si>
  <si>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</si>
  <si>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</si>
  <si>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</si>
  <si>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</si>
  <si>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</si>
  <si>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</si>
  <si>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</si>
  <si>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</si>
  <si>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</si>
  <si>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</si>
  <si>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</si>
  <si>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</si>
  <si>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</si>
  <si>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</si>
  <si>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</si>
  <si>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</si>
  <si>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</si>
  <si>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</si>
  <si>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</si>
  <si>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</si>
  <si>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</si>
  <si>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</si>
  <si>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</si>
  <si>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</si>
  <si>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</si>
  <si>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</si>
  <si>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</si>
  <si>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</si>
  <si>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</si>
  <si>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</si>
  <si>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</si>
  <si>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</si>
  <si>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</si>
  <si>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</si>
  <si>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</si>
  <si>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</si>
  <si>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</si>
  <si>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</si>
  <si>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</si>
  <si>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</si>
  <si>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</si>
  <si>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</si>
  <si>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</si>
  <si>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</si>
  <si>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</si>
  <si>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</si>
  <si>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</si>
  <si>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</si>
  <si>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</si>
  <si>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</si>
  <si>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</si>
  <si>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</si>
  <si>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</si>
  <si>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</si>
  <si>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</si>
  <si>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</si>
  <si>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</si>
  <si>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</si>
  <si>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</si>
  <si>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</si>
  <si>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</si>
  <si>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</si>
  <si>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</si>
  <si>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</si>
  <si>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</si>
  <si>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</si>
  <si>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</si>
  <si>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</si>
  <si>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</si>
  <si>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</si>
  <si>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</si>
  <si>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</si>
  <si>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</si>
  <si>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</si>
  <si>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</si>
  <si>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</si>
  <si>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</si>
  <si>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</si>
  <si>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</si>
  <si>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</si>
  <si>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</si>
  <si>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</si>
  <si>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</si>
  <si>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</si>
  <si>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</si>
  <si>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</si>
  <si>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</si>
  <si>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</si>
  <si>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</si>
  <si>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</si>
  <si>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</si>
  <si>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</si>
  <si>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</si>
  <si>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</si>
  <si>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</si>
  <si>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</si>
  <si>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</si>
  <si>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</si>
  <si>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</si>
  <si>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</si>
  <si>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</si>
  <si>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</si>
  <si>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</si>
  <si>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</si>
  <si>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</si>
  <si>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</si>
  <si>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</si>
  <si>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</si>
  <si>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</si>
  <si>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</si>
  <si>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</si>
  <si>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</si>
  <si>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</si>
  <si>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</si>
  <si>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</si>
  <si>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</si>
  <si>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</si>
  <si>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</si>
  <si>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</si>
  <si>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</si>
  <si>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</si>
  <si>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</si>
  <si>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</si>
  <si>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</si>
  <si>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</si>
  <si>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</si>
  <si>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</si>
  <si>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</si>
  <si>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</si>
  <si>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</si>
  <si>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</si>
  <si>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</si>
  <si>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</si>
  <si>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</si>
  <si>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</si>
  <si>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</si>
  <si>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</si>
  <si>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</si>
  <si>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</si>
  <si>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</si>
  <si>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</si>
  <si>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</si>
  <si>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</si>
  <si>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</si>
  <si>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</si>
  <si>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</si>
  <si>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</si>
  <si>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</si>
  <si>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</si>
  <si>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</si>
  <si>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</si>
  <si>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</si>
  <si>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</si>
  <si>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</si>
  <si>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</si>
  <si>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</si>
  <si>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</si>
  <si>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</si>
  <si>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</si>
  <si>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</si>
  <si>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</si>
  <si>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</si>
  <si>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</si>
  <si>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</si>
  <si>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</si>
  <si>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</si>
  <si>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</si>
  <si>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</si>
  <si>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</si>
  <si>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</si>
  <si>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</si>
  <si>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</si>
  <si>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</si>
  <si>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</si>
  <si>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</si>
  <si>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</si>
  <si>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</si>
  <si>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</si>
  <si>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</si>
  <si>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</si>
  <si>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</si>
  <si>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</si>
  <si>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</si>
  <si>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</si>
  <si>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</si>
  <si>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</si>
  <si>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</si>
  <si>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</si>
  <si>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</si>
  <si>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</si>
  <si>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</si>
  <si>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</si>
  <si>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</si>
  <si>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</si>
  <si>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</si>
  <si>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</si>
  <si>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</si>
  <si>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</si>
  <si>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</si>
  <si>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</si>
  <si>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</si>
  <si>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</si>
  <si>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</si>
  <si>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</si>
  <si>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</si>
  <si>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</si>
  <si>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</si>
  <si>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</si>
  <si>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</si>
  <si>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</si>
  <si>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</si>
  <si>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</si>
  <si>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</si>
  <si>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</si>
  <si>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</si>
  <si>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</si>
  <si>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</si>
  <si>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</si>
  <si>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</si>
  <si>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</si>
  <si>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</si>
  <si>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</si>
  <si>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</si>
  <si>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</si>
  <si>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</si>
  <si>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</si>
  <si>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</si>
  <si>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</si>
  <si>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</si>
  <si>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</si>
  <si>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</si>
  <si>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</si>
  <si>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</si>
  <si>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</si>
  <si>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</si>
  <si>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</si>
  <si>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</si>
  <si>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</si>
  <si>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</si>
  <si>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</si>
  <si>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</si>
  <si>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</si>
  <si>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</si>
  <si>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</si>
  <si>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</si>
  <si>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</si>
  <si>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</si>
  <si>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</si>
  <si>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</si>
  <si>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</si>
  <si>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</si>
  <si>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</si>
  <si>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</si>
  <si>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</si>
  <si>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</si>
  <si>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</si>
  <si>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</si>
  <si>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</si>
  <si>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</si>
  <si>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</si>
  <si>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</si>
  <si>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</si>
  <si>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</si>
  <si>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</si>
  <si>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</si>
  <si>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</si>
  <si>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</si>
  <si>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</si>
  <si>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</si>
  <si>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</si>
  <si>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</si>
  <si>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</si>
  <si>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</si>
  <si>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</si>
  <si>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</si>
  <si>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</si>
  <si>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</si>
  <si>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</si>
  <si>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</si>
  <si>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</si>
  <si>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</si>
  <si>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</si>
  <si>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</si>
  <si>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</si>
  <si>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</si>
  <si>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</si>
  <si>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</si>
  <si>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</si>
  <si>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</si>
  <si>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</si>
  <si>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</si>
  <si>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</si>
  <si>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</si>
  <si>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</si>
  <si>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</si>
  <si>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</si>
  <si>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</si>
  <si>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</si>
  <si>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</si>
  <si>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</si>
  <si>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</si>
  <si>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</si>
  <si>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</si>
  <si>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</si>
  <si>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</si>
  <si>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</si>
  <si>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</si>
  <si>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</si>
  <si>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</si>
  <si>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</si>
  <si>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</si>
  <si>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</si>
  <si>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</si>
  <si>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</si>
  <si>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</si>
  <si>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</si>
  <si>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</si>
  <si>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</si>
  <si>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</si>
  <si>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</si>
  <si>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</si>
  <si>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</si>
  <si>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</si>
  <si>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</si>
  <si>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</si>
  <si>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</si>
  <si>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</si>
  <si>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</si>
  <si>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</si>
  <si>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</si>
  <si>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</si>
  <si>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</si>
  <si>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</si>
  <si>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</si>
  <si>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</si>
  <si>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</si>
  <si>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</si>
  <si>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</si>
  <si>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</si>
  <si>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</si>
  <si>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</si>
  <si>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</si>
  <si>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</si>
  <si>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</si>
  <si>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</si>
  <si>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</si>
  <si>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</si>
  <si>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</si>
  <si>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</si>
  <si>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</si>
  <si>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</si>
  <si>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</si>
  <si>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</si>
  <si>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</si>
  <si>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</si>
  <si>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</si>
  <si>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</si>
  <si>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</si>
  <si>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</si>
  <si>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</si>
  <si>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</si>
  <si>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</si>
  <si>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</si>
  <si>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</si>
  <si>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</si>
  <si>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</si>
  <si>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</si>
  <si>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</si>
  <si>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</si>
  <si>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</si>
  <si>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</si>
  <si>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</si>
  <si>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</si>
  <si>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</si>
  <si>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</si>
  <si>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</si>
  <si>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</si>
  <si>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</si>
  <si>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</si>
  <si>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</si>
  <si>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</si>
  <si>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</si>
  <si>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</si>
  <si>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</si>
  <si>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</si>
  <si>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</si>
  <si>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</si>
  <si>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</si>
  <si>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</si>
  <si>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</si>
  <si>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</si>
  <si>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</si>
  <si>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</si>
  <si>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</si>
  <si>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</si>
  <si>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</si>
  <si>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</si>
  <si>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</si>
  <si>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</si>
  <si>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</si>
  <si>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</si>
  <si>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</si>
  <si>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</si>
  <si>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</si>
  <si>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</si>
  <si>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</si>
  <si>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</si>
  <si>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</si>
  <si>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</si>
  <si>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</si>
  <si>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</si>
  <si>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</si>
  <si>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</si>
  <si>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</si>
  <si>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</si>
  <si>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</si>
  <si>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</si>
  <si>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</si>
  <si>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</si>
  <si>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</si>
  <si>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</si>
  <si>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</si>
  <si>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</si>
  <si>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</si>
  <si>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</si>
  <si>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</si>
  <si>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</si>
  <si>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</si>
  <si>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</si>
  <si>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</si>
  <si>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</si>
  <si>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</si>
  <si>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</si>
  <si>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</si>
  <si>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</si>
  <si>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</si>
  <si>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</si>
  <si>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</si>
  <si>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</si>
  <si>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</si>
  <si>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</si>
  <si>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</si>
  <si>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</si>
  <si>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</si>
  <si>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</si>
  <si>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</si>
  <si>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</si>
  <si>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</si>
  <si>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</si>
  <si>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</si>
  <si>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</si>
  <si>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</si>
  <si>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</si>
  <si>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</si>
  <si>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</si>
  <si>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</si>
  <si>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</si>
  <si>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</si>
  <si>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</si>
  <si>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</si>
  <si>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</si>
  <si>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</si>
  <si>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</si>
  <si>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</si>
  <si>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</si>
  <si>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</si>
  <si>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</si>
  <si>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</si>
  <si>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</si>
  <si>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</si>
  <si>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</si>
  <si>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</si>
  <si>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</si>
  <si>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</si>
  <si>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</si>
  <si>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</si>
  <si>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</si>
  <si>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</si>
  <si>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</si>
  <si>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</si>
  <si>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</si>
  <si>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</si>
  <si>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</si>
  <si>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</si>
  <si>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</si>
  <si>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</si>
  <si>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</si>
  <si>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</si>
  <si>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</si>
  <si>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</si>
  <si>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</si>
  <si>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</si>
  <si>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</si>
  <si>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</si>
  <si>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</si>
  <si>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</si>
  <si>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</si>
  <si>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</si>
  <si>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</si>
  <si>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</si>
  <si>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</si>
  <si>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</si>
  <si>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</si>
  <si>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</si>
  <si>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</si>
  <si>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</si>
  <si>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</si>
  <si>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</si>
  <si>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</si>
  <si>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</si>
  <si>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</si>
  <si>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</si>
  <si>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</si>
  <si>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</si>
  <si>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</si>
  <si>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</si>
  <si>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</si>
  <si>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</si>
  <si>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</si>
  <si>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</si>
  <si>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</si>
  <si>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</si>
  <si>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</si>
  <si>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</si>
  <si>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</si>
  <si>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</si>
  <si>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</si>
  <si>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</si>
  <si>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</si>
  <si>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</si>
  <si>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</si>
  <si>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</si>
  <si>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</si>
  <si>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</si>
  <si>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</si>
  <si>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</si>
  <si>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</si>
  <si>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</si>
  <si>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</si>
  <si>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</si>
  <si>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</si>
  <si>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</si>
  <si>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</si>
  <si>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</si>
  <si>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</si>
  <si>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</si>
  <si>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</si>
  <si>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</si>
  <si>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</si>
  <si>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</si>
  <si>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</si>
  <si>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</si>
  <si>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</si>
  <si>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</si>
  <si>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</si>
  <si>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</si>
  <si>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</si>
  <si>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</si>
  <si>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</si>
  <si>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</si>
  <si>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</si>
  <si>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</si>
  <si>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</si>
  <si>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</si>
  <si>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</si>
  <si>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</si>
  <si>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</si>
  <si>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</si>
  <si>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</si>
  <si>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</si>
  <si>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</si>
  <si>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</si>
  <si>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</si>
  <si>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</si>
  <si>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</si>
  <si>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</si>
  <si>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</si>
  <si>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</si>
  <si>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</si>
  <si>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</si>
  <si>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</si>
  <si>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</si>
  <si>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</si>
  <si>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</si>
  <si>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</si>
  <si>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</si>
  <si>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</si>
  <si>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</si>
  <si>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</si>
  <si>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</si>
  <si>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</si>
  <si>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</si>
  <si>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</si>
  <si>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</si>
  <si>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</si>
  <si>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</si>
  <si>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</si>
  <si>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</si>
  <si>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</si>
  <si>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</si>
  <si>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</si>
  <si>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</si>
  <si>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</si>
  <si>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</si>
  <si>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</si>
  <si>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</si>
  <si>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</si>
  <si>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</si>
  <si>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</si>
  <si>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</si>
  <si>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</si>
  <si>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</si>
  <si>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</si>
  <si>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</si>
  <si>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</si>
  <si>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</si>
  <si>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</si>
  <si>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</si>
  <si>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</si>
  <si>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</si>
  <si>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</si>
  <si>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</si>
  <si>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</si>
  <si>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</si>
  <si>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</si>
  <si>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</si>
  <si>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</si>
  <si>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</si>
  <si>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</si>
  <si>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</si>
  <si>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</si>
  <si>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</si>
  <si>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</si>
  <si>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</si>
  <si>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</si>
  <si>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</si>
  <si>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</si>
  <si>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</si>
  <si>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</si>
  <si>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</si>
  <si>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</si>
  <si>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</si>
  <si>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</si>
  <si>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</si>
  <si>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</si>
  <si>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</si>
  <si>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</si>
  <si>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</si>
  <si>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</si>
  <si>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</si>
  <si>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</si>
  <si>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</si>
  <si>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</si>
  <si>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</si>
  <si>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</si>
  <si>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</si>
  <si>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</si>
  <si>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</si>
  <si>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</si>
  <si>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</si>
  <si>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</si>
  <si>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</si>
  <si>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</si>
  <si>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</si>
  <si>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</si>
  <si>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</si>
  <si>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</si>
  <si>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</si>
  <si>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</si>
  <si>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</si>
  <si>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</si>
  <si>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</si>
  <si>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</si>
  <si>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</si>
  <si>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</si>
  <si>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</si>
  <si>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</si>
  <si>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</si>
  <si>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</si>
  <si>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</si>
  <si>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</si>
  <si>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</si>
  <si>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</si>
  <si>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</si>
  <si>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</si>
  <si>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</si>
  <si>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</si>
  <si>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</si>
  <si>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</si>
  <si>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</si>
  <si>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</si>
  <si>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</si>
  <si>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</si>
  <si>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</si>
  <si>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</si>
  <si>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</si>
  <si>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</si>
  <si>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</si>
  <si>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</si>
  <si>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</si>
  <si>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</si>
  <si>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</si>
  <si>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</si>
  <si>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</si>
  <si>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</si>
  <si>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</si>
  <si>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</si>
  <si>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</si>
  <si>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</si>
  <si>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</si>
  <si>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</si>
  <si>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</si>
  <si>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</si>
  <si>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</si>
  <si>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</si>
  <si>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</si>
  <si>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</si>
  <si>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</si>
  <si>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</si>
  <si>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</si>
  <si>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</si>
  <si>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</si>
  <si>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</si>
  <si>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</si>
  <si>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</si>
  <si>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</si>
  <si>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</si>
  <si>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</si>
  <si>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</si>
  <si>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</si>
  <si>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</si>
  <si>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</si>
  <si>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</si>
  <si>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</si>
  <si>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</si>
  <si>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</si>
  <si>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</si>
  <si>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</si>
  <si>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</si>
  <si>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</si>
  <si>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</si>
  <si>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</si>
  <si>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</si>
  <si>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</si>
  <si>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</si>
  <si>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</si>
  <si>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</si>
  <si>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</si>
  <si>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</si>
  <si>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</si>
  <si>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</si>
  <si>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</si>
  <si>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</si>
  <si>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</si>
  <si>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</si>
  <si>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</si>
  <si>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</si>
  <si>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</si>
  <si>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</si>
  <si>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</si>
  <si>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</si>
  <si>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</si>
  <si>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</si>
  <si>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</si>
  <si>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</si>
  <si>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</si>
  <si>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</si>
  <si>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</si>
  <si>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</si>
  <si>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</si>
  <si>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</si>
  <si>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</si>
  <si>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</si>
  <si>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</si>
  <si>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</si>
  <si>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</si>
  <si>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</si>
  <si>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</si>
  <si>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</si>
  <si>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</si>
  <si>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</si>
  <si>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</si>
  <si>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</si>
  <si>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</si>
  <si>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</si>
  <si>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</si>
  <si>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</si>
  <si>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</si>
  <si>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</si>
  <si>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</si>
  <si>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</si>
  <si>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</si>
  <si>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</si>
  <si>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</si>
  <si>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</si>
  <si>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</si>
  <si>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</si>
  <si>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</si>
  <si>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</si>
  <si>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</si>
  <si>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</si>
  <si>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</si>
  <si>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</si>
  <si>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</si>
  <si>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</si>
  <si>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</si>
  <si>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</si>
  <si>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</si>
  <si>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</si>
  <si>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</si>
  <si>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</si>
  <si>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</si>
  <si>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</si>
  <si>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</si>
  <si>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</si>
  <si>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</si>
  <si>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</si>
  <si>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</si>
  <si>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</si>
  <si>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</si>
  <si>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</si>
  <si>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</si>
  <si>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</si>
  <si>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</si>
  <si>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</si>
  <si>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</si>
  <si>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</si>
  <si>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</si>
  <si>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</si>
  <si>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</si>
  <si>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</si>
  <si>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</si>
  <si>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</si>
  <si>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</si>
  <si>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</si>
  <si>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</si>
  <si>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</si>
  <si>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</si>
  <si>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</si>
  <si>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</si>
  <si>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</si>
  <si>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</si>
  <si>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</si>
  <si>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</si>
  <si>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</si>
  <si>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</si>
  <si>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</si>
  <si>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</si>
  <si>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</si>
  <si>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</si>
  <si>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</si>
  <si>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</si>
  <si>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</si>
  <si>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</si>
  <si>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</si>
  <si>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</si>
  <si>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</si>
  <si>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</si>
  <si>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</si>
  <si>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</si>
  <si>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</si>
  <si>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</si>
  <si>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</si>
  <si>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</si>
  <si>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</si>
  <si>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</si>
  <si>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</si>
  <si>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</si>
  <si>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</si>
  <si>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</si>
  <si>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</si>
  <si>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</si>
  <si>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</si>
  <si>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</si>
  <si>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</si>
  <si>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</si>
  <si>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</si>
  <si>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</si>
  <si>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</si>
  <si>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</si>
  <si>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</si>
  <si>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</si>
  <si>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</si>
  <si>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</si>
  <si>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</si>
  <si>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</si>
  <si>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</si>
  <si>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</si>
  <si>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</si>
  <si>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</si>
  <si>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</si>
  <si>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</si>
  <si>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</si>
  <si>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</si>
  <si>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</si>
  <si>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</si>
  <si>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</si>
  <si>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</si>
  <si>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</si>
  <si>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</si>
  <si>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</si>
  <si>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</si>
  <si>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</si>
  <si>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</si>
  <si>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</si>
  <si>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</si>
  <si>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</si>
  <si>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</si>
  <si>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</si>
  <si>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</si>
  <si>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</si>
  <si>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</si>
  <si>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</si>
  <si>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</si>
  <si>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</si>
  <si>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</si>
  <si>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</si>
  <si>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</si>
  <si>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</si>
  <si>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</si>
  <si>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</si>
  <si>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</si>
  <si>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</si>
  <si>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</si>
  <si>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</si>
  <si>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</si>
  <si>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</si>
  <si>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</si>
  <si>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</si>
  <si>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</si>
  <si>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</si>
  <si>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</si>
  <si>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</si>
  <si>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</si>
  <si>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</si>
  <si>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</si>
  <si>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</si>
  <si>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</si>
  <si>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</si>
  <si>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</si>
  <si>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</si>
  <si>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</si>
  <si>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</si>
  <si>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</si>
  <si>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</si>
  <si>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</si>
  <si>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</si>
  <si>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</si>
  <si>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</si>
  <si>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</si>
  <si>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</si>
  <si>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</si>
  <si>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</si>
  <si>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</si>
  <si>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</si>
  <si>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</si>
  <si>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</si>
  <si>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</si>
  <si>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</si>
  <si>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</si>
  <si>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</si>
  <si>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</si>
  <si>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</si>
  <si>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</si>
  <si>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</si>
  <si>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</si>
  <si>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</si>
  <si>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</si>
  <si>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</si>
  <si>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</si>
  <si>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</si>
  <si>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</si>
  <si>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</si>
  <si>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</si>
  <si>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</si>
  <si>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</si>
  <si>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</si>
  <si>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</si>
  <si>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</si>
  <si>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</si>
  <si>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</si>
  <si>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</si>
  <si>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</si>
  <si>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</si>
  <si>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</si>
  <si>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</si>
  <si>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</si>
  <si>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</si>
  <si>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</si>
  <si>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</si>
  <si>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</si>
  <si>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</si>
  <si>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</si>
  <si>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</si>
  <si>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</si>
  <si>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</si>
  <si>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</si>
  <si>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</si>
  <si>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</si>
  <si>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</si>
  <si>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</si>
  <si>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</si>
  <si>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</si>
  <si>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</si>
  <si>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</si>
  <si>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</si>
  <si>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</si>
  <si>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</si>
  <si>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</si>
  <si>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</si>
  <si>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</si>
  <si>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</si>
  <si>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</si>
  <si>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</si>
  <si>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</si>
  <si>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</si>
  <si>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</si>
  <si>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</si>
  <si>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</si>
  <si>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</si>
  <si>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</si>
  <si>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</si>
  <si>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</si>
  <si>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</si>
  <si>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</si>
  <si>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</si>
  <si>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</si>
  <si>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</si>
  <si>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</si>
  <si>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</si>
  <si>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</si>
  <si>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</si>
  <si>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</si>
  <si>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</si>
  <si>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</si>
  <si>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</si>
  <si>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</si>
  <si>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</si>
  <si>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</si>
  <si>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</si>
  <si>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</si>
  <si>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</si>
  <si>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</si>
  <si>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</si>
  <si>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</si>
  <si>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</si>
  <si>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</si>
  <si>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</si>
  <si>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</si>
  <si>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</si>
  <si>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</si>
  <si>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</si>
  <si>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</si>
  <si>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</si>
  <si>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</si>
  <si>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</si>
  <si>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</si>
  <si>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</si>
  <si>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</si>
  <si>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</si>
  <si>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</si>
  <si>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</si>
  <si>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</si>
  <si>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</si>
  <si>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</si>
  <si>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</si>
  <si>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</si>
  <si>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</si>
  <si>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</si>
  <si>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</si>
  <si>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</si>
  <si>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</si>
  <si>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</si>
  <si>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</si>
  <si>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</si>
  <si>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</si>
  <si>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</si>
  <si>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</si>
  <si>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</si>
  <si>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</si>
  <si>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</si>
  <si>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</si>
  <si>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</si>
  <si>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</si>
  <si>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</si>
  <si>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</si>
  <si>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</si>
  <si>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</si>
  <si>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</si>
  <si>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</si>
  <si>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</si>
  <si>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</si>
  <si>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</si>
  <si>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</si>
  <si>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</si>
  <si>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</si>
  <si>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</si>
  <si>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</si>
  <si>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</si>
  <si>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</si>
  <si>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</si>
  <si>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</si>
  <si>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</si>
  <si>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</si>
  <si>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</si>
  <si>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</si>
  <si>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</si>
  <si>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</si>
  <si>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</si>
  <si>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</si>
  <si>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</si>
  <si>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</si>
  <si>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</si>
  <si>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</si>
  <si>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</si>
  <si>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</si>
  <si>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</si>
  <si>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</si>
  <si>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</si>
  <si>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</si>
  <si>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</si>
  <si>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</si>
  <si>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</si>
  <si>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</si>
  <si>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</si>
  <si>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</si>
  <si>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</si>
  <si>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</si>
  <si>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</si>
  <si>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</si>
  <si>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</si>
  <si>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</si>
  <si>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</si>
  <si>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</si>
  <si>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</si>
  <si>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</si>
  <si>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</si>
  <si>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</si>
  <si>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</si>
  <si>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</si>
  <si>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</si>
  <si>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</si>
  <si>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</si>
  <si>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</si>
  <si>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</si>
  <si>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</si>
  <si>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</si>
  <si>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</si>
  <si>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</si>
  <si>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</si>
  <si>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</si>
  <si>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</si>
  <si>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</si>
  <si>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</si>
  <si>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</si>
  <si>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</si>
  <si>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</si>
  <si>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</si>
  <si>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</si>
  <si>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</si>
  <si>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</si>
  <si>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</si>
  <si>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</si>
  <si>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</si>
  <si>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</si>
  <si>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</si>
  <si>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</si>
  <si>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</si>
  <si>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</si>
  <si>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</si>
  <si>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</si>
  <si>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</si>
  <si>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</si>
  <si>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</si>
  <si>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</si>
  <si>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</si>
  <si>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</si>
  <si>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</si>
  <si>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</si>
  <si>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</si>
  <si>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</si>
  <si>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</si>
  <si>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</si>
  <si>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</si>
  <si>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</si>
  <si>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</si>
  <si>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</si>
  <si>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</si>
  <si>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</si>
  <si>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</si>
  <si>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</si>
  <si>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</si>
  <si>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</si>
  <si>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</si>
  <si>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</si>
  <si>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</si>
  <si>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</si>
  <si>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</si>
  <si>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</si>
  <si>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</si>
  <si>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</si>
  <si>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</si>
  <si>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</si>
  <si>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</si>
  <si>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</si>
  <si>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</si>
  <si>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</si>
  <si>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</si>
  <si>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</si>
  <si>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</si>
  <si>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</si>
  <si>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</si>
  <si>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</si>
  <si>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</si>
  <si>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</si>
  <si>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</si>
  <si>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</si>
  <si>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</si>
  <si>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</si>
  <si>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</si>
  <si>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</si>
  <si>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</si>
  <si>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</si>
  <si>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</si>
  <si>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</si>
  <si>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</si>
  <si>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</si>
  <si>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</si>
  <si>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</si>
  <si>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</si>
  <si>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</si>
  <si>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</si>
  <si>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</si>
  <si>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</si>
  <si>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</si>
  <si>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</si>
  <si>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</si>
  <si>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</si>
  <si>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</si>
  <si>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</si>
  <si>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</si>
  <si>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</si>
  <si>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</si>
  <si>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</si>
  <si>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</si>
  <si>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</si>
  <si>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</si>
  <si>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</si>
  <si>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</si>
  <si>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</si>
  <si>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</si>
  <si>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</si>
  <si>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</si>
  <si>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</si>
  <si>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</si>
  <si>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</si>
  <si>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</si>
  <si>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</si>
  <si>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</si>
  <si>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</si>
  <si>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</si>
  <si>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</si>
  <si>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</si>
  <si>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</si>
  <si>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</si>
  <si>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</si>
  <si>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</si>
  <si>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</si>
  <si>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</si>
  <si>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</si>
  <si>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</si>
  <si>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</si>
  <si>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</si>
  <si>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</si>
  <si>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</si>
  <si>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</si>
  <si>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</si>
  <si>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</si>
  <si>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</si>
  <si>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</si>
  <si>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</si>
  <si>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</si>
  <si>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</si>
  <si>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</si>
  <si>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</si>
  <si>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</si>
  <si>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</si>
  <si>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</si>
  <si>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</si>
  <si>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</si>
  <si>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</si>
  <si>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</si>
  <si>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</si>
  <si>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</si>
  <si>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</si>
  <si>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</si>
  <si>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</si>
  <si>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</si>
  <si>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</si>
  <si>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</si>
  <si>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</si>
  <si>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</si>
  <si>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</si>
  <si>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</si>
  <si>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</si>
  <si>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</si>
  <si>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</si>
  <si>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</si>
  <si>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</si>
  <si>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</si>
  <si>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</si>
  <si>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</si>
  <si>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</si>
  <si>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</si>
  <si>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</si>
  <si>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</si>
  <si>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</si>
  <si>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</si>
  <si>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</si>
  <si>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</si>
  <si>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</si>
  <si>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</si>
  <si>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</si>
  <si>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</si>
  <si>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</si>
  <si>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</si>
  <si>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</si>
  <si>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</si>
  <si>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</si>
  <si>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</si>
  <si>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</si>
  <si>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</si>
  <si>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</si>
  <si>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</si>
  <si>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</si>
  <si>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</si>
  <si>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</si>
  <si>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</si>
  <si>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</si>
  <si>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</si>
  <si>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</si>
  <si>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</si>
  <si>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</si>
  <si>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</si>
  <si>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</si>
  <si>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</si>
  <si>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</si>
  <si>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</si>
  <si>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</si>
  <si>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</si>
  <si>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</si>
  <si>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</si>
  <si>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</si>
  <si>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</si>
  <si>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</si>
  <si>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</si>
  <si>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</si>
  <si>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</si>
  <si>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</si>
  <si>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</si>
  <si>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</si>
  <si>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</si>
  <si>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</si>
  <si>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</si>
  <si>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</si>
  <si>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</si>
  <si>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</si>
  <si>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</si>
  <si>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</si>
  <si>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</si>
  <si>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</si>
  <si>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</si>
  <si>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</si>
  <si>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</si>
  <si>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</si>
  <si>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</si>
  <si>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</si>
  <si>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</si>
  <si>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</si>
  <si>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</si>
  <si>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</si>
  <si>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</si>
  <si>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</si>
  <si>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</si>
  <si>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</si>
  <si>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</si>
  <si>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</si>
  <si>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</si>
  <si>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</si>
  <si>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</si>
  <si>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</si>
  <si>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</si>
  <si>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</si>
  <si>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</si>
  <si>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</si>
  <si>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</si>
  <si>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</si>
  <si>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</si>
  <si>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</si>
  <si>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</si>
  <si>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</si>
  <si>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</si>
  <si>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</si>
  <si>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</si>
  <si>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</si>
  <si>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</si>
  <si>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</si>
  <si>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</si>
  <si>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</si>
  <si>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</si>
  <si>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</si>
  <si>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</si>
  <si>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</si>
  <si>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</si>
  <si>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</si>
  <si>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</si>
  <si>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</si>
  <si>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</si>
  <si>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</si>
  <si>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</si>
  <si>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</si>
  <si>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</si>
  <si>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</si>
  <si>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</si>
  <si>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</si>
  <si>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</si>
  <si>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</si>
  <si>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</si>
  <si>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</si>
  <si>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</si>
  <si>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</si>
  <si>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</si>
  <si>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</si>
  <si>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</si>
  <si>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</si>
  <si>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</si>
  <si>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</si>
  <si>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</si>
  <si>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</si>
  <si>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</si>
  <si>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</si>
  <si>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</si>
  <si>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</si>
  <si>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</si>
  <si>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</si>
  <si>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</si>
  <si>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</si>
  <si>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</si>
  <si>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</si>
  <si>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</si>
  <si>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</si>
  <si>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</si>
  <si>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</si>
  <si>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</si>
  <si>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</si>
  <si>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</si>
  <si>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</si>
  <si>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</si>
  <si>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</si>
  <si>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</si>
  <si>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</si>
  <si>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</si>
  <si>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</si>
  <si>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</si>
  <si>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</si>
  <si>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</si>
  <si>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</si>
  <si>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</si>
  <si>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</si>
  <si>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</si>
  <si>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</si>
  <si>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</si>
  <si>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</si>
  <si>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</si>
  <si>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</si>
  <si>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</si>
  <si>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</si>
  <si>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</si>
  <si>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</si>
  <si>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</si>
  <si>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</si>
  <si>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</si>
  <si>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</si>
  <si>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</si>
  <si>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</si>
  <si>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</si>
  <si>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</si>
  <si>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</si>
  <si>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</si>
  <si>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</si>
  <si>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</si>
  <si>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</si>
  <si>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</si>
  <si>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</si>
  <si>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</si>
  <si>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</si>
  <si>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</si>
  <si>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</si>
  <si>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</si>
  <si>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</si>
  <si>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</si>
  <si>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</si>
  <si>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</si>
  <si>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</si>
  <si>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</si>
  <si>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</si>
  <si>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</si>
  <si>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</si>
  <si>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</si>
  <si>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</si>
  <si>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</si>
  <si>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</si>
  <si>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</si>
  <si>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</si>
  <si>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</si>
  <si>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</si>
  <si>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</si>
  <si>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</si>
  <si>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</si>
  <si>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</si>
  <si>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</si>
  <si>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</si>
  <si>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</si>
  <si>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</si>
  <si>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</si>
  <si>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</si>
  <si>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</si>
  <si>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</si>
  <si>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</si>
  <si>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</si>
  <si>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</si>
  <si>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</si>
  <si>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</si>
  <si>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</si>
  <si>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</si>
  <si>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</si>
  <si>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</si>
  <si>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</si>
  <si>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</si>
  <si>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</si>
  <si>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</si>
  <si>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</si>
  <si>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</si>
  <si>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</si>
  <si>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</si>
  <si>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</si>
  <si>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</si>
  <si>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</si>
  <si>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</si>
  <si>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</si>
  <si>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</si>
  <si>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</si>
  <si>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</si>
  <si>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</si>
  <si>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</si>
  <si>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</si>
  <si>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</si>
  <si>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</si>
  <si>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</si>
  <si>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</si>
  <si>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</si>
  <si>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</si>
  <si>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</si>
  <si>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</si>
  <si>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</si>
  <si>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</si>
  <si>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</si>
  <si>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</si>
  <si>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</si>
  <si>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</si>
  <si>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</si>
  <si>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</si>
  <si>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</si>
  <si>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</si>
  <si>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</si>
  <si>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</si>
  <si>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</si>
  <si>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</si>
  <si>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</si>
  <si>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</si>
  <si>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</si>
  <si>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</si>
  <si>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</si>
  <si>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</si>
  <si>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</si>
  <si>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</si>
  <si>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</si>
  <si>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</si>
  <si>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</si>
  <si>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</si>
  <si>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</si>
  <si>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</si>
  <si>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</si>
  <si>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</si>
  <si>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</si>
  <si>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</si>
  <si>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</si>
  <si>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</si>
  <si>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</si>
  <si>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</si>
  <si>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</si>
  <si>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</si>
  <si>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</si>
  <si>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</si>
  <si>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</si>
  <si>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</si>
  <si>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</si>
  <si>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</si>
  <si>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</si>
  <si>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</si>
  <si>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</si>
  <si>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</si>
  <si>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</si>
  <si>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</si>
  <si>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</si>
  <si>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</si>
  <si>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</si>
  <si>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</si>
  <si>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</si>
  <si>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</si>
  <si>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</si>
  <si>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</si>
  <si>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</si>
  <si>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</si>
  <si>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</si>
  <si>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</si>
  <si>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</si>
  <si>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</si>
  <si>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</si>
  <si>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</si>
  <si>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</si>
  <si>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</si>
  <si>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</si>
  <si>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</si>
  <si>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</si>
  <si>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</si>
  <si>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</si>
  <si>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</si>
  <si>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</si>
  <si>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</si>
  <si>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</si>
  <si>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</si>
  <si>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</si>
  <si>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</si>
  <si>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</si>
  <si>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</si>
  <si>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</si>
  <si>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</si>
  <si>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</si>
  <si>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</si>
  <si>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</si>
  <si>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</si>
  <si>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</si>
  <si>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</si>
  <si>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</si>
  <si>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</si>
  <si>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</si>
  <si>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</si>
  <si>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</si>
  <si>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</si>
  <si>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</si>
  <si>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</si>
  <si>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</si>
  <si>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</si>
  <si>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</si>
  <si>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</si>
  <si>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</si>
  <si>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</si>
  <si>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</si>
  <si>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</si>
  <si>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</si>
  <si>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</si>
  <si>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</si>
  <si>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</si>
  <si>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</si>
  <si>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</si>
  <si>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</si>
  <si>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</si>
  <si>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</si>
  <si>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</si>
  <si>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</si>
  <si>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</si>
  <si>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</si>
  <si>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</si>
  <si>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</si>
  <si>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</si>
  <si>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</si>
  <si>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</si>
  <si>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</si>
  <si>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</si>
  <si>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</si>
  <si>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</si>
  <si>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</si>
  <si>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</si>
  <si>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</si>
  <si>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</si>
  <si>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</si>
  <si>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</si>
  <si>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</si>
  <si>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</si>
  <si>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</si>
  <si>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</si>
  <si>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</si>
  <si>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</si>
  <si>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</si>
  <si>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</si>
  <si>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</si>
  <si>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</si>
  <si>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</si>
  <si>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</si>
  <si>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</si>
  <si>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</si>
  <si>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</si>
  <si>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</si>
  <si>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</si>
  <si>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</si>
  <si>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</si>
  <si>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</si>
  <si>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</si>
  <si>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</si>
  <si>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</si>
  <si>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</si>
  <si>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</si>
  <si>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</si>
  <si>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</si>
  <si>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</si>
  <si>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</si>
  <si>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</si>
  <si>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</si>
  <si>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</si>
  <si>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</si>
  <si>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</si>
  <si>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</si>
  <si>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</si>
  <si>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</si>
  <si>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</si>
  <si>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</si>
  <si>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</si>
  <si>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</si>
  <si>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</si>
  <si>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</si>
  <si>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</si>
  <si>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</si>
  <si>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</si>
  <si>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</si>
  <si>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</si>
  <si>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</si>
  <si>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</si>
  <si>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</si>
  <si>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</si>
  <si>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</si>
  <si>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</si>
  <si>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</si>
  <si>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</si>
  <si>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</si>
  <si>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</si>
  <si>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</si>
  <si>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</si>
  <si>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</si>
  <si>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</si>
  <si>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</si>
  <si>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</si>
  <si>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</si>
  <si>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</si>
  <si>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</si>
  <si>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</si>
  <si>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</si>
  <si>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</si>
  <si>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</si>
  <si>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</si>
  <si>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</si>
  <si>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</si>
  <si>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</si>
  <si>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</si>
  <si>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</si>
  <si>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</si>
  <si>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</si>
  <si>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</si>
  <si>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</si>
  <si>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</si>
  <si>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</si>
  <si>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</si>
  <si>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</si>
  <si>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</si>
  <si>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</si>
  <si>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</si>
  <si>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</si>
  <si>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</si>
  <si>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</si>
  <si>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</si>
  <si>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</si>
  <si>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</si>
  <si>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</si>
  <si>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</si>
  <si>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</si>
  <si>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</si>
  <si>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</si>
  <si>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</si>
  <si>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</si>
  <si>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</si>
  <si>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</si>
  <si>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</si>
  <si>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</si>
  <si>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</si>
  <si>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</si>
  <si>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</si>
  <si>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</si>
  <si>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</si>
  <si>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</si>
  <si>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</si>
  <si>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</si>
  <si>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</si>
  <si>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</si>
  <si>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</si>
  <si>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</si>
  <si>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</si>
  <si>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</si>
  <si>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</si>
  <si>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</si>
  <si>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</si>
  <si>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</si>
  <si>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</si>
  <si>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</si>
  <si>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</si>
  <si>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</si>
  <si>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</si>
  <si>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</si>
  <si>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</si>
  <si>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</si>
  <si>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</si>
  <si>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</si>
  <si>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</si>
  <si>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</si>
  <si>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</si>
  <si>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</si>
  <si>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</si>
  <si>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</si>
  <si>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</si>
  <si>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</si>
  <si>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</si>
  <si>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</si>
  <si>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</si>
  <si>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</si>
  <si>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</si>
  <si>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</si>
  <si>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</si>
  <si>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</si>
  <si>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</si>
  <si>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</si>
  <si>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</si>
  <si>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</si>
  <si>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</si>
  <si>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</si>
  <si>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</si>
  <si>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</si>
  <si>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</si>
  <si>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</si>
  <si>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</si>
  <si>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</si>
  <si>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</si>
  <si>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</si>
  <si>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</si>
  <si>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</si>
  <si>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</si>
  <si>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</si>
  <si>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</si>
  <si>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</si>
  <si>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</si>
  <si>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</si>
  <si>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</si>
  <si>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</si>
  <si>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</si>
  <si>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</si>
  <si>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</si>
  <si>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</si>
  <si>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</si>
  <si>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</si>
  <si>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</si>
  <si>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</si>
  <si>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</si>
  <si>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</si>
  <si>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</si>
  <si>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</si>
  <si>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</si>
  <si>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</si>
  <si>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</si>
  <si>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</si>
  <si>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</si>
  <si>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</si>
  <si>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</si>
  <si>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</si>
  <si>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</si>
  <si>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</si>
  <si>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</si>
  <si>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</si>
  <si>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</si>
  <si>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</si>
  <si>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</si>
  <si>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</si>
  <si>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</si>
  <si>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</si>
  <si>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</si>
  <si>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</si>
  <si>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</si>
  <si>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</si>
  <si>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</si>
  <si>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</si>
  <si>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</si>
  <si>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</si>
  <si>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</si>
  <si>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</si>
  <si>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</si>
  <si>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</si>
  <si>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</si>
  <si>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</si>
  <si>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</si>
  <si>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</si>
  <si>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</si>
  <si>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</si>
  <si>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</si>
  <si>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</si>
  <si>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</si>
  <si>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</si>
  <si>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</si>
  <si>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</si>
  <si>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</si>
  <si>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</si>
  <si>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</si>
  <si>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</si>
  <si>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</si>
  <si>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</si>
  <si>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</si>
  <si>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</si>
  <si>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</si>
  <si>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</si>
  <si>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</si>
  <si>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</si>
  <si>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</si>
  <si>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</si>
  <si>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</si>
  <si>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</si>
  <si>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</si>
  <si>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</si>
  <si>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</si>
  <si>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</si>
  <si>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</si>
  <si>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</si>
  <si>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</si>
  <si>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</si>
  <si>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</si>
  <si>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</si>
  <si>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</si>
  <si>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</si>
  <si>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</si>
  <si>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</si>
  <si>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</si>
  <si>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</si>
  <si>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</si>
  <si>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</si>
  <si>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</si>
  <si>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</si>
  <si>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</si>
  <si>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</si>
  <si>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</si>
  <si>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</si>
  <si>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</si>
  <si>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</si>
  <si>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</si>
  <si>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</si>
  <si>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</si>
  <si>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</si>
  <si>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</si>
  <si>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</si>
  <si>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</si>
  <si>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</si>
  <si>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</si>
  <si>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</si>
  <si>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</si>
  <si>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</si>
  <si>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</si>
  <si>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</si>
  <si>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</si>
  <si>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</si>
  <si>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</si>
  <si>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</si>
  <si>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</si>
  <si>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</si>
  <si>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</si>
  <si>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</si>
  <si>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</si>
  <si>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</si>
  <si>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</si>
  <si>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</si>
  <si>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</si>
  <si>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</si>
  <si>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</si>
  <si>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</si>
  <si>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</si>
  <si>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</si>
  <si>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</si>
  <si>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</si>
  <si>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</si>
  <si>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</si>
  <si>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</si>
  <si>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</si>
  <si>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</si>
  <si>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</si>
  <si>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</si>
  <si>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</si>
  <si>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</si>
  <si>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</si>
  <si>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</si>
  <si>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</si>
  <si>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</si>
  <si>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</si>
  <si>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</si>
  <si>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</si>
  <si>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</si>
  <si>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</si>
  <si>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</si>
  <si>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</si>
  <si>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</si>
  <si>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</si>
  <si>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</si>
  <si>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</si>
  <si>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</si>
  <si>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</si>
  <si>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</si>
  <si>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</si>
  <si>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</si>
  <si>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</si>
  <si>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</si>
  <si>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</si>
  <si>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</si>
  <si>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</si>
  <si>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</si>
  <si>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</si>
  <si>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</si>
  <si>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</si>
  <si>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</si>
  <si>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</si>
  <si>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</si>
  <si>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</si>
  <si>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</si>
  <si>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</si>
  <si>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</si>
  <si>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</si>
  <si>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</si>
  <si>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</si>
  <si>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</si>
  <si>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</si>
  <si>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</si>
  <si>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</si>
  <si>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</si>
  <si>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</si>
  <si>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</si>
  <si>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</si>
  <si>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</si>
  <si>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</si>
  <si>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</si>
  <si>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</si>
  <si>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</si>
  <si>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</si>
  <si>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</si>
  <si>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</si>
  <si>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</si>
  <si>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</si>
  <si>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</si>
  <si>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</si>
  <si>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</si>
  <si>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</si>
  <si>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</si>
  <si>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</si>
  <si>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</si>
  <si>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</si>
  <si>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</si>
  <si>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</si>
  <si>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</si>
  <si>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</si>
  <si>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</si>
  <si>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</si>
  <si>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</si>
  <si>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</si>
  <si>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</si>
  <si>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</si>
  <si>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</si>
  <si>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</si>
  <si>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</si>
  <si>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</si>
  <si>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</si>
  <si>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</si>
  <si>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</si>
  <si>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</si>
  <si>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</si>
  <si>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</si>
  <si>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</si>
  <si>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</si>
  <si>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</si>
  <si>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</si>
  <si>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</si>
  <si>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</si>
  <si>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</si>
  <si>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</si>
  <si>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</si>
  <si>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</si>
  <si>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</si>
  <si>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</si>
  <si>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</si>
  <si>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</si>
  <si>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</si>
  <si>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</si>
  <si>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</si>
  <si>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</si>
  <si>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</si>
  <si>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</si>
  <si>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</si>
  <si>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</si>
  <si>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</si>
  <si>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</si>
  <si>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</si>
  <si>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</si>
  <si>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</si>
  <si>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</si>
  <si>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</si>
  <si>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</si>
  <si>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</si>
  <si>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</si>
  <si>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</si>
  <si>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</si>
  <si>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</si>
  <si>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</si>
  <si>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</si>
  <si>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</si>
  <si>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</si>
  <si>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</si>
  <si>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</si>
  <si>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</si>
  <si>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</si>
  <si>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</si>
  <si>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</si>
  <si>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</si>
  <si>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</si>
  <si>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</si>
  <si>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</si>
  <si>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</si>
  <si>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</si>
  <si>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</si>
  <si>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</si>
  <si>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</si>
  <si>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</si>
  <si>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</si>
  <si>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</si>
  <si>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</si>
  <si>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</si>
  <si>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</si>
  <si>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</si>
  <si>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</si>
  <si>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</si>
  <si>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</si>
  <si>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</si>
  <si>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</si>
  <si>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</si>
  <si>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</si>
  <si>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</si>
  <si>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</si>
  <si>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</si>
  <si>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</si>
  <si>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</si>
  <si>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</si>
  <si>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</si>
  <si>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</si>
  <si>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</si>
  <si>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</si>
  <si>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</si>
  <si>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</si>
  <si>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</si>
  <si>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</si>
  <si>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</si>
  <si>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</si>
  <si>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</si>
  <si>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</si>
  <si>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</si>
  <si>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</si>
  <si>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</si>
  <si>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</si>
  <si>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</si>
  <si>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</si>
  <si>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</si>
  <si>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</si>
  <si>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</si>
  <si>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</si>
  <si>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</si>
  <si>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</si>
  <si>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</si>
  <si>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</si>
  <si>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</si>
  <si>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</si>
  <si>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</si>
  <si>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</si>
  <si>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</si>
  <si>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</si>
  <si>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</si>
  <si>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</si>
  <si>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</si>
  <si>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</si>
  <si>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</si>
  <si>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</si>
  <si>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</si>
  <si>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</si>
  <si>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</si>
  <si>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</si>
  <si>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</si>
  <si>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</si>
  <si>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</si>
  <si>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</si>
  <si>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</si>
  <si>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</si>
  <si>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</si>
  <si>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</si>
  <si>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</si>
  <si>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</si>
  <si>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</si>
  <si>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</si>
  <si>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</si>
  <si>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</si>
  <si>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</si>
  <si>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</si>
  <si>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</si>
  <si>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</si>
  <si>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</si>
  <si>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</si>
  <si>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</si>
  <si>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</si>
  <si>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</si>
  <si>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</si>
  <si>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</si>
  <si>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</si>
  <si>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</si>
  <si>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</si>
  <si>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</si>
  <si>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</si>
  <si>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</si>
  <si>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</si>
  <si>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</si>
  <si>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</si>
  <si>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</si>
  <si>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</si>
  <si>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</si>
  <si>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</si>
  <si>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</si>
  <si>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</si>
  <si>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</si>
  <si>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</si>
  <si>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</si>
  <si>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</si>
  <si>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</si>
  <si>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</si>
  <si>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</si>
  <si>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</si>
  <si>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</si>
  <si>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</si>
  <si>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</si>
  <si>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</si>
  <si>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</si>
  <si>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</si>
  <si>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</si>
  <si>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</si>
  <si>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</si>
  <si>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</si>
  <si>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</si>
  <si>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</si>
  <si>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</si>
  <si>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</si>
  <si>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</si>
  <si>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</si>
  <si>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</si>
  <si>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</si>
  <si>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</si>
  <si>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</si>
  <si>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</si>
  <si>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</si>
  <si>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</si>
  <si>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</si>
  <si>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</si>
  <si>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</si>
  <si>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</si>
  <si>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</si>
  <si>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</si>
  <si>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</si>
  <si>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</si>
  <si>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</si>
  <si>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</si>
  <si>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</si>
  <si>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</si>
  <si>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</si>
  <si>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</si>
  <si>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</si>
  <si>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</si>
  <si>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</si>
  <si>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</si>
  <si>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</si>
  <si>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</si>
  <si>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</si>
  <si>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</si>
  <si>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</si>
  <si>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</si>
  <si>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</si>
  <si>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</si>
  <si>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</si>
  <si>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</si>
  <si>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</si>
  <si>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</si>
  <si>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</si>
  <si>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</si>
  <si>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</si>
  <si>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</si>
  <si>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</si>
  <si>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</si>
  <si>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</si>
  <si>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</si>
  <si>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</si>
  <si>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</si>
  <si>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</si>
  <si>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</si>
  <si>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</si>
  <si>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</si>
  <si>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</si>
  <si>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</si>
  <si>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</si>
  <si>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</si>
  <si>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</si>
  <si>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</si>
  <si>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</si>
  <si>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</si>
  <si>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</si>
  <si>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</si>
  <si>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</si>
  <si>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</si>
  <si>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</si>
  <si>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</si>
  <si>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</si>
  <si>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</si>
  <si>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</si>
  <si>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</si>
  <si>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</si>
  <si>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</si>
  <si>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</si>
  <si>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</si>
  <si>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</si>
  <si>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</si>
  <si>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</si>
  <si>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</si>
  <si>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</si>
  <si>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</si>
  <si>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</si>
  <si>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</si>
  <si>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</si>
  <si>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</si>
  <si>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</si>
  <si>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</si>
  <si>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</si>
  <si>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</si>
  <si>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</si>
  <si>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</si>
  <si>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</si>
  <si>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</si>
  <si>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</si>
  <si>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</si>
  <si>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</si>
  <si>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</si>
  <si>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</si>
  <si>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</si>
  <si>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</si>
  <si>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</si>
  <si>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</si>
  <si>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</si>
  <si>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</si>
  <si>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</si>
  <si>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</si>
  <si>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</si>
  <si>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</si>
  <si>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</si>
  <si>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</si>
  <si>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</si>
  <si>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</si>
  <si>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</si>
  <si>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</si>
  <si>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</si>
  <si>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</si>
  <si>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</si>
  <si>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</si>
  <si>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</si>
  <si>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</si>
  <si>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</si>
  <si>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</si>
  <si>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</si>
  <si>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</si>
  <si>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</si>
  <si>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</si>
  <si>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</si>
  <si>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</si>
  <si>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</si>
  <si>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</si>
  <si>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</si>
  <si>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</si>
  <si>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</si>
  <si>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</si>
  <si>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</si>
  <si>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</si>
  <si>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</si>
  <si>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</si>
  <si>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</si>
  <si>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</si>
  <si>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</si>
  <si>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</si>
  <si>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</si>
  <si>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</si>
  <si>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</si>
  <si>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</si>
  <si>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</si>
  <si>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</si>
  <si>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</si>
  <si>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</si>
  <si>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</si>
  <si>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</si>
  <si>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</si>
  <si>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</si>
  <si>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</si>
  <si>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</si>
  <si>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</si>
  <si>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</si>
  <si>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</si>
  <si>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</si>
  <si>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</si>
  <si>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</si>
  <si>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</si>
  <si>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</si>
  <si>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</si>
  <si>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</si>
  <si>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</si>
  <si>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</si>
  <si>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</si>
  <si>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</si>
  <si>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</si>
  <si>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</si>
  <si>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</si>
  <si>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</si>
  <si>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</si>
  <si>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</si>
  <si>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</si>
  <si>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</si>
  <si>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</si>
  <si>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</si>
  <si>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</si>
  <si>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</si>
  <si>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</si>
  <si>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</si>
  <si>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</si>
  <si>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</si>
  <si>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</si>
  <si>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</si>
  <si>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</si>
  <si>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</si>
  <si>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</si>
  <si>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</si>
  <si>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</si>
  <si>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</si>
  <si>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</si>
  <si>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</si>
  <si>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</si>
  <si>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</si>
  <si>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</si>
  <si>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</si>
  <si>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</si>
  <si>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</si>
  <si>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</si>
  <si>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</si>
  <si>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</si>
  <si>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</si>
  <si>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</si>
  <si>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</si>
  <si>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</si>
  <si>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</si>
  <si>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</si>
  <si>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</si>
  <si>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</si>
  <si>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</si>
  <si>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</si>
  <si>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</si>
  <si>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</si>
  <si>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</si>
  <si>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</si>
  <si>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</si>
  <si>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</si>
  <si>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</si>
  <si>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</si>
  <si>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</si>
  <si>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</si>
  <si>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</si>
  <si>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</si>
  <si>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</si>
  <si>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</si>
  <si>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</si>
  <si>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</si>
  <si>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</si>
  <si>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</si>
  <si>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</si>
  <si>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</si>
  <si>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</si>
  <si>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</si>
  <si>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</si>
  <si>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</si>
  <si>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</si>
  <si>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</si>
  <si>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</si>
  <si>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</si>
  <si>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</si>
  <si>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</si>
  <si>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</si>
  <si>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</si>
  <si>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</si>
  <si>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</si>
  <si>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</si>
  <si>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</si>
  <si>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</si>
  <si>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</si>
  <si>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</si>
  <si>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</si>
  <si>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</si>
  <si>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</si>
  <si>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</si>
  <si>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</si>
  <si>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</si>
  <si>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</si>
  <si>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</si>
  <si>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</si>
  <si>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</si>
  <si>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</si>
  <si>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</si>
  <si>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</si>
  <si>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</si>
  <si>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</si>
  <si>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</si>
  <si>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</si>
  <si>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</si>
  <si>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</si>
  <si>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</si>
  <si>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</si>
  <si>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</si>
  <si>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</si>
  <si>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</si>
  <si>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</si>
  <si>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</si>
  <si>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</si>
  <si>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</si>
  <si>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</si>
  <si>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</si>
  <si>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</si>
  <si>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</si>
  <si>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</si>
  <si>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</si>
  <si>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</si>
  <si>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</si>
  <si>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</si>
  <si>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</si>
  <si>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</si>
  <si>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</si>
  <si>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</si>
  <si>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</si>
  <si>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</si>
  <si>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</si>
  <si>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</si>
  <si>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</si>
  <si>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</si>
  <si>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</si>
  <si>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</si>
  <si>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</si>
  <si>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</si>
  <si>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</si>
  <si>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</si>
  <si>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</si>
  <si>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</si>
  <si>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</si>
  <si>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</si>
  <si>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</si>
  <si>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</si>
  <si>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</si>
  <si>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</si>
  <si>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</si>
  <si>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</si>
  <si>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</si>
  <si>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</si>
  <si>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</si>
  <si>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</si>
  <si>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</si>
  <si>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</si>
  <si>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</si>
  <si>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</si>
  <si>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</si>
  <si>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</si>
  <si>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</si>
  <si>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</si>
  <si>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</si>
  <si>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</si>
  <si>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</si>
  <si>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</si>
  <si>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</si>
  <si>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</si>
  <si>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</si>
  <si>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</si>
  <si>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</si>
  <si>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</si>
  <si>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</si>
  <si>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</si>
  <si>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</si>
  <si>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</si>
  <si>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</si>
  <si>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</si>
  <si>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</si>
  <si>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</si>
  <si>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</si>
  <si>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</si>
  <si>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</si>
  <si>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</si>
  <si>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</si>
  <si>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</si>
  <si>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</si>
  <si>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</si>
  <si>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</si>
  <si>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</si>
  <si>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</si>
  <si>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</si>
  <si>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</si>
  <si>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</si>
  <si>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</si>
  <si>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</si>
  <si>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</si>
  <si>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</si>
  <si>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</si>
  <si>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</si>
  <si>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</si>
  <si>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</si>
  <si>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</si>
  <si>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</si>
  <si>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</si>
  <si>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</si>
  <si>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</si>
  <si>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</si>
  <si>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</si>
  <si>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</si>
  <si>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</si>
  <si>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</si>
  <si>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</si>
  <si>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</si>
  <si>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</si>
  <si>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</si>
  <si>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</si>
  <si>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</si>
  <si>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</si>
  <si>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</si>
  <si>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</si>
  <si>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</si>
  <si>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</si>
  <si>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</si>
  <si>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</si>
  <si>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</si>
  <si>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</si>
  <si>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</si>
  <si>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</si>
  <si>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</si>
  <si>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</si>
  <si>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</si>
  <si>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</si>
  <si>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</si>
  <si>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</si>
  <si>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</si>
  <si>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</si>
  <si>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</si>
  <si>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</si>
  <si>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</si>
  <si>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</si>
  <si>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</si>
  <si>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</si>
  <si>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</si>
  <si>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</si>
  <si>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</si>
  <si>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</si>
  <si>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</si>
  <si>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</si>
  <si>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</si>
  <si>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</si>
  <si>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</si>
  <si>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</si>
  <si>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</si>
  <si>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</si>
  <si>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</si>
  <si>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</si>
  <si>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</si>
  <si>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</si>
  <si>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</si>
  <si>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</si>
  <si>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</si>
  <si>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</si>
  <si>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</si>
  <si>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</si>
  <si>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</si>
  <si>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</si>
  <si>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</si>
  <si>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</si>
  <si>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</si>
  <si>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</si>
  <si>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</si>
  <si>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</si>
  <si>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</si>
  <si>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</si>
  <si>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</si>
  <si>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</si>
  <si>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</si>
  <si>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</si>
  <si>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</si>
  <si>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</si>
  <si>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</si>
  <si>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</si>
  <si>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</si>
  <si>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</si>
  <si>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</si>
  <si>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</si>
  <si>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</si>
  <si>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</si>
  <si>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</si>
  <si>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</si>
  <si>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</si>
  <si>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</si>
  <si>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</si>
  <si>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</si>
  <si>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</si>
  <si>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</si>
  <si>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</si>
  <si>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</si>
  <si>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</si>
  <si>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</si>
  <si>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</si>
  <si>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</si>
  <si>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</si>
  <si>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</si>
  <si>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</si>
  <si>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</si>
  <si>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</si>
  <si>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</si>
  <si>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</si>
  <si>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</si>
  <si>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</si>
  <si>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</si>
  <si>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</si>
  <si>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</si>
  <si>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</si>
  <si>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</si>
  <si>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</si>
  <si>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</si>
  <si>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</si>
  <si>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</si>
  <si>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</si>
  <si>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</si>
  <si>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</si>
  <si>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</si>
  <si>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</si>
  <si>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</si>
  <si>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</si>
  <si>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</si>
  <si>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</si>
  <si>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</si>
  <si>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</si>
  <si>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</si>
  <si>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</si>
  <si>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</si>
  <si>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</si>
  <si>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</si>
  <si>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</si>
  <si>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</si>
  <si>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</si>
  <si>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</si>
  <si>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</si>
  <si>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</si>
  <si>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</si>
  <si>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</si>
  <si>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</si>
  <si>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</si>
  <si>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</si>
  <si>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</si>
  <si>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</si>
  <si>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</si>
  <si>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</si>
  <si>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</si>
  <si>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</si>
  <si>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</si>
  <si>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</si>
  <si>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</si>
  <si>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</si>
  <si>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</si>
  <si>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</si>
  <si>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</si>
  <si>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</si>
  <si>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</si>
  <si>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</si>
  <si>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</si>
  <si>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</si>
  <si>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</si>
  <si>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</si>
  <si>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</si>
  <si>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</si>
  <si>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</si>
  <si>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</si>
  <si>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</si>
  <si>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</si>
  <si>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</si>
  <si>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</si>
  <si>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</si>
  <si>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</si>
  <si>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</si>
  <si>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</si>
  <si>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</si>
  <si>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</si>
  <si>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</si>
  <si>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</si>
  <si>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</si>
  <si>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</si>
  <si>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</si>
  <si>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</si>
  <si>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</si>
  <si>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</si>
  <si>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</si>
  <si>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</si>
  <si>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</si>
  <si>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</si>
  <si>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</si>
  <si>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</si>
  <si>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</si>
  <si>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</si>
  <si>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</si>
  <si>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</si>
  <si>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</si>
  <si>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</si>
  <si>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</si>
  <si>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</si>
  <si>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</si>
  <si>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</si>
  <si>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</si>
  <si>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</si>
  <si>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</si>
  <si>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</si>
  <si>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</si>
  <si>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</si>
  <si>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</si>
  <si>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</si>
  <si>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</si>
  <si>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</si>
  <si>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</si>
  <si>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</si>
  <si>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</si>
  <si>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</si>
  <si>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</si>
  <si>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</si>
  <si>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</si>
  <si>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</si>
  <si>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</si>
  <si>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</si>
  <si>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</si>
  <si>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</si>
  <si>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</si>
  <si>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</si>
  <si>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</si>
  <si>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</si>
  <si>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</si>
  <si>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</si>
  <si>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</si>
  <si>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</si>
  <si>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</si>
  <si>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</si>
  <si>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</si>
  <si>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</si>
  <si>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</si>
  <si>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</si>
  <si>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</si>
  <si>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</si>
  <si>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</si>
  <si>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</si>
  <si>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</si>
  <si>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</si>
  <si>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</si>
  <si>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</si>
  <si>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</si>
  <si>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</si>
  <si>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</si>
  <si>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</si>
  <si>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</si>
  <si>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</si>
  <si>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</si>
  <si>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</si>
  <si>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</si>
  <si>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</si>
  <si>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</si>
  <si>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</si>
  <si>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</si>
  <si>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</si>
  <si>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</si>
  <si>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</si>
  <si>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</si>
  <si>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</si>
  <si>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</si>
  <si>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</si>
  <si>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</si>
  <si>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</si>
  <si>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</si>
  <si>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</si>
  <si>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</si>
  <si>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</si>
  <si>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</si>
  <si>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</si>
  <si>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</si>
  <si>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</si>
  <si>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</si>
  <si>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</si>
  <si>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</si>
  <si>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</si>
  <si>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</si>
  <si>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</si>
  <si>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</si>
  <si>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</si>
  <si>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</si>
  <si>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</si>
  <si>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</si>
  <si>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</si>
  <si>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</si>
  <si>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</si>
  <si>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</si>
  <si>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</si>
  <si>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</si>
  <si>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</si>
  <si>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</si>
  <si>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</si>
  <si>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</si>
  <si>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</si>
  <si>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</si>
  <si>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</si>
  <si>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</si>
  <si>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</si>
  <si>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</si>
  <si>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</si>
  <si>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</si>
  <si>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</si>
  <si>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</si>
  <si>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</si>
  <si>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</si>
  <si>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</si>
  <si>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</si>
  <si>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</si>
  <si>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</si>
  <si>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</si>
  <si>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</si>
  <si>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</si>
  <si>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</si>
  <si>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</si>
  <si>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</si>
  <si>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</si>
  <si>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</si>
  <si>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</si>
  <si>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</si>
  <si>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</si>
  <si>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</si>
  <si>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</si>
  <si>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</si>
  <si>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</si>
  <si>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</si>
  <si>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</si>
  <si>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</si>
  <si>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</si>
  <si>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</si>
  <si>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</si>
  <si>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</si>
  <si>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</si>
  <si>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</si>
  <si>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</si>
  <si>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</si>
  <si>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</si>
  <si>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</si>
  <si>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</si>
  <si>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</si>
  <si>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</si>
  <si>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</si>
  <si>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</si>
  <si>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</si>
  <si>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</si>
  <si>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</si>
  <si>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</si>
  <si>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</si>
  <si>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</si>
  <si>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</si>
  <si>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</si>
  <si>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</si>
  <si>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</si>
  <si>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</si>
  <si>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</si>
  <si>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</si>
  <si>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</si>
  <si>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</si>
  <si>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</si>
  <si>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</si>
  <si>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</si>
  <si>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</si>
  <si>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</si>
  <si>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</si>
  <si>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</si>
  <si>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</si>
  <si>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</si>
  <si>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</si>
  <si>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</si>
  <si>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</si>
  <si>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</si>
  <si>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</si>
  <si>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</si>
  <si>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</si>
  <si>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</si>
  <si>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</si>
  <si>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</si>
  <si>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</si>
  <si>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</si>
  <si>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</si>
  <si>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</si>
  <si>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</si>
  <si>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</si>
  <si>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</si>
  <si>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</si>
  <si>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</si>
  <si>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</si>
  <si>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</si>
  <si>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</si>
  <si>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</si>
  <si>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</si>
  <si>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</si>
  <si>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</si>
  <si>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</si>
  <si>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</si>
  <si>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</si>
  <si>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</si>
  <si>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</si>
  <si>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</si>
  <si>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</si>
  <si>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</si>
  <si>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</si>
  <si>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</si>
  <si>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</si>
  <si>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</si>
  <si>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</si>
  <si>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</si>
  <si>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</si>
  <si>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</si>
  <si>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</si>
  <si>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</si>
  <si>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</si>
  <si>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</si>
  <si>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</si>
  <si>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</si>
  <si>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</si>
  <si>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</si>
  <si>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</si>
  <si>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</si>
  <si>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</si>
  <si>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</si>
  <si>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</si>
  <si>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</si>
  <si>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</si>
  <si>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</si>
  <si>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</si>
  <si>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</si>
  <si>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</si>
  <si>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</si>
  <si>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</si>
  <si>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</si>
  <si>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</si>
  <si>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</si>
  <si>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</si>
  <si>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</si>
  <si>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</si>
  <si>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</si>
  <si>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</si>
  <si>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</si>
  <si>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</si>
  <si>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</si>
  <si>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</si>
  <si>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</si>
  <si>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</si>
  <si>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</si>
  <si>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</si>
  <si>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</si>
  <si>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</si>
  <si>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</si>
  <si>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</si>
  <si>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</si>
  <si>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</si>
  <si>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</si>
  <si>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</si>
  <si>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</si>
  <si>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</si>
  <si>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</si>
  <si>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</si>
  <si>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</si>
  <si>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</si>
  <si>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</si>
  <si>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</si>
  <si>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</si>
  <si>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</si>
  <si>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</si>
  <si>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</si>
  <si>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</si>
  <si>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</si>
  <si>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</si>
  <si>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</si>
  <si>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</si>
  <si>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</si>
  <si>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</si>
  <si>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</si>
  <si>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</si>
  <si>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</si>
  <si>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</si>
  <si>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</si>
  <si>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</si>
  <si>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</si>
  <si>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</si>
  <si>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</si>
  <si>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</si>
  <si>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</si>
  <si>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</si>
  <si>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</si>
  <si>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</si>
  <si>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</si>
  <si>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</si>
  <si>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</si>
  <si>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</si>
  <si>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</si>
  <si>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</si>
  <si>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</si>
  <si>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</si>
  <si>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</si>
  <si>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</si>
  <si>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</si>
  <si>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</si>
  <si>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</si>
  <si>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</si>
  <si>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</si>
  <si>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</si>
  <si>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</si>
  <si>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</si>
  <si>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</si>
  <si>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</si>
  <si>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</si>
  <si>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</si>
  <si>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</si>
  <si>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</si>
  <si>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</si>
  <si>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</si>
  <si>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</si>
  <si>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</si>
  <si>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</si>
  <si>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</si>
  <si>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</si>
  <si>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</si>
  <si>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</si>
  <si>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</si>
  <si>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</si>
  <si>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</si>
  <si>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</si>
  <si>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</si>
  <si>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</si>
  <si>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</si>
  <si>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</si>
  <si>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</si>
  <si>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</si>
  <si>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</si>
  <si>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</si>
  <si>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</si>
  <si>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</si>
  <si>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</si>
  <si>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</si>
  <si>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</si>
  <si>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</si>
  <si>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</si>
  <si>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</si>
  <si>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</si>
  <si>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</si>
  <si>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</si>
  <si>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</si>
  <si>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</si>
  <si>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</si>
  <si>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</si>
  <si>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</si>
  <si>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</si>
  <si>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</si>
  <si>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</si>
  <si>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</si>
  <si>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</si>
  <si>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</si>
  <si>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</si>
  <si>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</si>
  <si>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</si>
  <si>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</si>
  <si>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</si>
  <si>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</si>
  <si>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</si>
  <si>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</si>
  <si>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</si>
  <si>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</si>
  <si>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</si>
  <si>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</si>
  <si>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</si>
  <si>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</si>
  <si>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</si>
  <si>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</si>
  <si>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</si>
  <si>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</si>
  <si>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</si>
  <si>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</si>
  <si>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</si>
  <si>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</si>
  <si>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</si>
  <si>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</si>
  <si>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</si>
  <si>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</si>
  <si>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</si>
  <si>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</si>
  <si>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</si>
  <si>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</si>
  <si>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</si>
  <si>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</si>
  <si>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</si>
  <si>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</si>
  <si>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</si>
  <si>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</si>
  <si>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</si>
  <si>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</si>
  <si>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</si>
  <si>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</si>
  <si>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</si>
  <si>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</si>
  <si>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</si>
  <si>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</si>
  <si>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</si>
  <si>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</si>
  <si>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</si>
  <si>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</si>
  <si>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</si>
  <si>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</si>
  <si>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</si>
  <si>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</si>
  <si>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</si>
  <si>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</si>
  <si>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</si>
  <si>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</si>
  <si>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</si>
  <si>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</si>
  <si>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</si>
  <si>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</si>
  <si>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</si>
  <si>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</si>
  <si>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</si>
  <si>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</si>
  <si>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</si>
  <si>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</si>
  <si>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</si>
  <si>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</si>
  <si>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</si>
  <si>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</si>
  <si>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</si>
  <si>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</si>
  <si>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</si>
  <si>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</si>
  <si>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</si>
  <si>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</si>
  <si>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</si>
  <si>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</si>
  <si>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</si>
  <si>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</si>
  <si>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</si>
  <si>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</si>
  <si>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</si>
  <si>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</si>
  <si>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</si>
  <si>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</si>
  <si>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</si>
  <si>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</si>
  <si>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</si>
  <si>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</si>
  <si>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</si>
  <si>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</si>
  <si>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</si>
  <si>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</si>
  <si>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</si>
  <si>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</si>
  <si>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</si>
  <si>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</si>
  <si>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</si>
  <si>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</si>
  <si>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</si>
  <si>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</si>
  <si>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</si>
  <si>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</si>
  <si>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</si>
  <si>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</si>
  <si>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</si>
  <si>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</si>
  <si>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</si>
  <si>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</si>
  <si>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</si>
  <si>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</si>
  <si>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</si>
  <si>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</si>
  <si>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</si>
  <si>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</si>
  <si>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</si>
  <si>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</si>
  <si>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</si>
  <si>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</si>
  <si>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</si>
  <si>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</si>
  <si>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</si>
  <si>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</si>
  <si>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</si>
  <si>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</si>
  <si>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</si>
  <si>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</si>
  <si>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</si>
  <si>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</si>
  <si>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</si>
  <si>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</si>
  <si>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</si>
  <si>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</si>
  <si>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</si>
  <si>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</si>
  <si>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</si>
  <si>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</si>
  <si>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</si>
  <si>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</si>
  <si>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</si>
  <si>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</si>
  <si>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</si>
  <si>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</si>
  <si>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</si>
  <si>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</si>
  <si>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</si>
  <si>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</si>
  <si>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</si>
  <si>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</si>
  <si>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</si>
  <si>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</si>
  <si>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</si>
  <si>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</si>
  <si>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</si>
  <si>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</si>
  <si>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</si>
  <si>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</si>
  <si>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</si>
  <si>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</si>
  <si>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</si>
  <si>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</si>
  <si>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</si>
  <si>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</si>
  <si>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</si>
  <si>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</si>
  <si>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</si>
  <si>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</si>
  <si>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</si>
  <si>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</si>
  <si>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</si>
  <si>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</si>
  <si>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</si>
  <si>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</si>
  <si>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</si>
  <si>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</si>
  <si>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</si>
  <si>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</si>
  <si>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</si>
  <si>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</si>
  <si>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</si>
  <si>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</si>
  <si>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</si>
  <si>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</si>
  <si>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</si>
  <si>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</si>
  <si>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</si>
  <si>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</si>
  <si>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</si>
  <si>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</si>
  <si>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</si>
  <si>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</si>
  <si>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</si>
  <si>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</si>
  <si>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</si>
  <si>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</si>
  <si>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</si>
  <si>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</si>
  <si>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</si>
  <si>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</si>
  <si>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</si>
  <si>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</si>
  <si>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</si>
  <si>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</si>
  <si>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</si>
  <si>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</si>
  <si>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</si>
  <si>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</si>
  <si>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</si>
  <si>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</si>
  <si>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</si>
  <si>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</si>
  <si>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</si>
  <si>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</si>
  <si>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</si>
  <si>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</si>
  <si>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</si>
  <si>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</si>
  <si>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</si>
  <si>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</si>
  <si>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</si>
  <si>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</si>
  <si>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</si>
  <si>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</si>
  <si>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</si>
  <si>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</si>
  <si>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</si>
  <si>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</si>
  <si>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</si>
  <si>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</si>
  <si>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</si>
  <si>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</si>
  <si>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</si>
  <si>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</si>
  <si>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</si>
  <si>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</si>
  <si>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</si>
  <si>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</si>
  <si>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</si>
  <si>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</si>
  <si>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</si>
  <si>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</si>
  <si>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</si>
  <si>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</si>
  <si>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</si>
  <si>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</si>
  <si>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</si>
  <si>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</si>
  <si>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</si>
  <si>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</si>
  <si>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</si>
  <si>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</si>
  <si>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</si>
  <si>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</si>
  <si>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</si>
  <si>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</si>
  <si>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</si>
  <si>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</si>
  <si>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</si>
  <si>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</si>
  <si>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</si>
  <si>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</si>
  <si>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</si>
  <si>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</si>
  <si>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</si>
  <si>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</si>
  <si>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</si>
  <si>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</si>
  <si>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</si>
  <si>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</si>
  <si>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</si>
  <si>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</si>
  <si>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</si>
  <si>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</si>
  <si>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</si>
  <si>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</si>
  <si>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</si>
  <si>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</si>
  <si>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</si>
  <si>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</si>
  <si>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</si>
  <si>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</si>
  <si>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</si>
  <si>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</si>
  <si>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</si>
  <si>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</si>
  <si>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</si>
  <si>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</si>
  <si>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</si>
  <si>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</si>
  <si>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</si>
  <si>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</si>
  <si>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</si>
  <si>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</si>
  <si>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</si>
  <si>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</si>
  <si>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</si>
  <si>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</si>
  <si>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</si>
  <si>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</si>
  <si>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</si>
  <si>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</si>
  <si>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</si>
  <si>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</si>
  <si>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</si>
  <si>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</si>
  <si>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</si>
  <si>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</si>
  <si>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</si>
  <si>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</si>
  <si>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</si>
  <si>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</si>
  <si>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</si>
  <si>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</si>
  <si>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</si>
  <si>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</si>
  <si>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</si>
  <si>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</si>
  <si>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</si>
  <si>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</si>
  <si>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</si>
  <si>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</si>
  <si>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</si>
  <si>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</si>
  <si>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</si>
  <si>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</si>
  <si>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</si>
  <si>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</si>
  <si>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</si>
  <si>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</si>
  <si>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</si>
  <si>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</si>
  <si>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</si>
  <si>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</si>
  <si>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</si>
  <si>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</si>
  <si>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</si>
  <si>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</si>
  <si>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</si>
  <si>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</si>
  <si>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</si>
  <si>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</si>
  <si>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</si>
  <si>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</si>
  <si>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</si>
  <si>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</si>
  <si>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</si>
  <si>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</si>
  <si>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</si>
  <si>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</si>
  <si>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</si>
  <si>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</si>
  <si>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</si>
  <si>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</si>
  <si>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</si>
  <si>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</si>
  <si>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</si>
  <si>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</si>
  <si>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</si>
  <si>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</si>
  <si>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</si>
  <si>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</si>
  <si>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</si>
  <si>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</si>
  <si>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</si>
  <si>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</si>
  <si>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</si>
  <si>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</si>
  <si>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</si>
  <si>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</si>
  <si>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</si>
  <si>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</si>
  <si>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</si>
  <si>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</si>
  <si>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</si>
  <si>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</si>
  <si>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</si>
  <si>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</si>
  <si>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</si>
  <si>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</si>
  <si>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</si>
  <si>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</si>
  <si>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</si>
  <si>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</si>
  <si>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</si>
  <si>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</si>
  <si>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</si>
  <si>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</si>
  <si>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</si>
  <si>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</si>
  <si>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</si>
  <si>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</si>
  <si>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</si>
  <si>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</si>
  <si>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</si>
  <si>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</si>
  <si>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</si>
  <si>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</si>
  <si>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</si>
  <si>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</si>
  <si>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</si>
  <si>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</si>
  <si>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</si>
  <si>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</si>
  <si>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</si>
  <si>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</si>
  <si>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</si>
  <si>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</si>
  <si>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</si>
  <si>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</si>
  <si>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</si>
  <si>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</si>
  <si>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</si>
  <si>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</si>
  <si>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</si>
  <si>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</si>
  <si>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</si>
  <si>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</si>
  <si>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</si>
  <si>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</si>
  <si>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</si>
  <si>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</si>
  <si>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</si>
  <si>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</si>
  <si>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</si>
  <si>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</si>
  <si>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</si>
  <si>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</si>
  <si>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</si>
  <si>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</si>
  <si>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</si>
  <si>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</si>
  <si>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</si>
  <si>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</si>
  <si>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</si>
  <si>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</si>
  <si>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</si>
  <si>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</si>
  <si>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</si>
  <si>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</si>
  <si>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</si>
  <si>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</si>
  <si>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</si>
  <si>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</si>
  <si>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</si>
  <si>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</si>
  <si>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</si>
  <si>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</si>
  <si>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</si>
  <si>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</si>
  <si>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</si>
  <si>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</si>
  <si>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</si>
  <si>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</si>
  <si>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</si>
  <si>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</si>
  <si>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</si>
  <si>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</si>
  <si>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</si>
  <si>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</si>
  <si>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</si>
  <si>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</si>
  <si>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</si>
  <si>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</si>
  <si>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</si>
  <si>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</si>
  <si>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</si>
  <si>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</si>
  <si>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</si>
  <si>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</si>
  <si>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</si>
  <si>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</si>
  <si>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</si>
  <si>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</si>
  <si>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</si>
  <si>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</si>
  <si>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</si>
  <si>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</si>
  <si>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</si>
  <si>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</si>
  <si>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</si>
  <si>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</si>
  <si>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</si>
  <si>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</si>
  <si>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</si>
  <si>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</si>
  <si>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</si>
  <si>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</si>
  <si>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</si>
  <si>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</si>
  <si>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</si>
  <si>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</si>
  <si>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</si>
  <si>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</si>
  <si>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</si>
  <si>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</si>
  <si>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</si>
  <si>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</si>
  <si>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</si>
  <si>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</si>
  <si>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</si>
  <si>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</si>
  <si>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</si>
  <si>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</si>
  <si>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</si>
  <si>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</si>
  <si>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</si>
  <si>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</si>
  <si>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</si>
  <si>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</si>
  <si>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</si>
  <si>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</si>
  <si>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</si>
  <si>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</si>
  <si>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</si>
  <si>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</si>
  <si>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</si>
  <si>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</si>
  <si>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</si>
  <si>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</si>
  <si>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</si>
  <si>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</si>
  <si>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</si>
  <si>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</si>
  <si>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</si>
  <si>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</si>
  <si>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</si>
  <si>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</si>
  <si>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</si>
  <si>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</si>
  <si>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</si>
  <si>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</si>
  <si>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</si>
  <si>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</si>
  <si>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</si>
  <si>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</si>
  <si>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</si>
  <si>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</si>
  <si>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</si>
  <si>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</si>
  <si>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</si>
  <si>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</si>
  <si>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</si>
  <si>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</si>
  <si>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</si>
  <si>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</si>
  <si>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</si>
  <si>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</si>
  <si>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</si>
  <si>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</si>
  <si>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</si>
  <si>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</si>
  <si>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</si>
  <si>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</si>
  <si>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</si>
  <si>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</si>
  <si>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</si>
  <si>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</si>
  <si>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</si>
  <si>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</si>
  <si>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</si>
  <si>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</si>
  <si>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</si>
  <si>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</si>
  <si>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</si>
  <si>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</si>
  <si>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</si>
  <si>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</si>
  <si>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</si>
  <si>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</si>
  <si>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</si>
  <si>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</si>
  <si>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</si>
  <si>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</si>
  <si>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</si>
  <si>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</si>
  <si>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</si>
  <si>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</si>
  <si>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</si>
  <si>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</si>
  <si>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</si>
  <si>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</si>
  <si>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</si>
  <si>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</si>
  <si>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</si>
  <si>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</si>
  <si>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</si>
  <si>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</si>
  <si>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</si>
  <si>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</si>
  <si>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</si>
  <si>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</si>
  <si>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</si>
  <si>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</si>
  <si>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</si>
  <si>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</si>
  <si>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</si>
  <si>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</si>
  <si>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</si>
  <si>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</si>
  <si>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</si>
  <si>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</si>
  <si>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</si>
  <si>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</si>
  <si>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</si>
  <si>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</si>
  <si>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</si>
  <si>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</si>
  <si>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</si>
  <si>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</si>
  <si>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</si>
  <si>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</si>
  <si>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</si>
  <si>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</si>
  <si>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</si>
  <si>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</si>
  <si>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</si>
  <si>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</si>
  <si>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</si>
  <si>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</si>
  <si>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</si>
  <si>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</si>
  <si>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</si>
  <si>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</si>
  <si>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</si>
  <si>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</si>
  <si>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</si>
  <si>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</si>
  <si>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</si>
  <si>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</si>
  <si>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</si>
  <si>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</si>
  <si>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</si>
  <si>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</si>
  <si>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</si>
  <si>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</si>
  <si>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</si>
  <si>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</si>
  <si>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</si>
  <si>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</si>
  <si>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</si>
  <si>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</si>
  <si>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</si>
  <si>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</si>
  <si>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</si>
  <si>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</si>
  <si>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</si>
  <si>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</si>
  <si>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</si>
  <si>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</si>
  <si>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</si>
  <si>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</si>
  <si>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</si>
  <si>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</si>
  <si>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</si>
  <si>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</si>
  <si>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</si>
  <si>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</si>
  <si>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</si>
  <si>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</si>
  <si>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</si>
  <si>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</si>
  <si>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</si>
  <si>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</si>
  <si>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</si>
  <si>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</si>
  <si>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</si>
  <si>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</si>
  <si>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</si>
  <si>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</si>
  <si>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</si>
  <si>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</si>
  <si>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</si>
  <si>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</si>
  <si>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</si>
  <si>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</si>
  <si>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</si>
  <si>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</si>
  <si>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</si>
  <si>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</si>
  <si>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</si>
  <si>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</si>
  <si>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</si>
  <si>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</si>
  <si>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</si>
  <si>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</si>
  <si>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</si>
  <si>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</si>
  <si>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</si>
  <si>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</si>
  <si>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</si>
  <si>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</si>
  <si>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</si>
  <si>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</si>
  <si>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</si>
  <si>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</si>
  <si>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</si>
  <si>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</si>
  <si>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</si>
  <si>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</si>
  <si>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</si>
  <si>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</si>
  <si>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</si>
  <si>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</si>
  <si>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</si>
  <si>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</si>
  <si>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</si>
  <si>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</si>
  <si>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</si>
  <si>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</si>
  <si>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</si>
  <si>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</si>
  <si>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</si>
  <si>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</si>
  <si>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</si>
  <si>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</si>
  <si>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</si>
  <si>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</si>
  <si>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</si>
  <si>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</si>
  <si>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</si>
  <si>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</si>
  <si>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</si>
  <si>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</si>
  <si>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</si>
  <si>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</si>
  <si>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</si>
  <si>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</si>
  <si>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</si>
  <si>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</si>
  <si>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</si>
  <si>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</si>
  <si>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</si>
  <si>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</si>
  <si>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</si>
  <si>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</si>
  <si>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</si>
  <si>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</si>
  <si>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</si>
  <si>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</si>
  <si>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</si>
  <si>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</si>
  <si>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</si>
  <si>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</si>
  <si>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</si>
  <si>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</si>
  <si>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</si>
  <si>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</si>
  <si>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</si>
  <si>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</si>
  <si>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</si>
  <si>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</si>
  <si>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</si>
  <si>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</si>
  <si>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</si>
  <si>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</si>
  <si>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</si>
  <si>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</si>
  <si>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</si>
  <si>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</si>
  <si>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</si>
  <si>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</si>
  <si>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</si>
  <si>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</si>
  <si>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</si>
  <si>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</si>
  <si>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</si>
  <si>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</si>
  <si>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</si>
  <si>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</si>
  <si>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</si>
  <si>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</si>
  <si>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</si>
  <si>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</si>
  <si>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</si>
  <si>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</si>
  <si>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</si>
  <si>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</si>
  <si>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</si>
  <si>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</si>
  <si>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</si>
  <si>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</si>
  <si>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</si>
  <si>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</si>
  <si>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</si>
  <si>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</si>
  <si>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</si>
  <si>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</si>
  <si>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</si>
  <si>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</si>
  <si>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</si>
  <si>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</si>
  <si>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</si>
  <si>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</si>
  <si>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</si>
  <si>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</si>
  <si>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</si>
  <si>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</si>
  <si>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</si>
  <si>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</si>
  <si>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</si>
  <si>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</si>
  <si>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</si>
  <si>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</si>
  <si>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</si>
  <si>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</si>
  <si>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</si>
  <si>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</si>
  <si>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</si>
  <si>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</si>
  <si>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</si>
  <si>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</si>
  <si>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</si>
  <si>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</si>
  <si>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</si>
  <si>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</si>
  <si>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</si>
  <si>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</si>
  <si>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</si>
  <si>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</si>
  <si>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</si>
  <si>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</si>
  <si>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</si>
  <si>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</si>
  <si>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</si>
  <si>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</si>
  <si>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</si>
  <si>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</si>
  <si>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</si>
  <si>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</si>
  <si>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</si>
  <si>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</si>
  <si>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</si>
  <si>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</si>
  <si>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</si>
  <si>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</si>
  <si>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</si>
  <si>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</si>
  <si>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</si>
  <si>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</si>
  <si>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</si>
  <si>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</si>
  <si>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</si>
  <si>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</si>
  <si>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</si>
  <si>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</si>
  <si>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</si>
  <si>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</si>
  <si>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</si>
  <si>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</si>
  <si>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</si>
  <si>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</si>
  <si>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</si>
  <si>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</si>
  <si>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</si>
  <si>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</si>
  <si>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</si>
  <si>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</si>
  <si>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</si>
  <si>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</si>
  <si>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</si>
  <si>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</si>
  <si>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</si>
  <si>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</si>
  <si>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</si>
  <si>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</si>
  <si>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</si>
  <si>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</si>
  <si>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</si>
  <si>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</si>
  <si>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</si>
  <si>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</si>
  <si>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</si>
  <si>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</si>
  <si>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</si>
  <si>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</si>
  <si>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</si>
  <si>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</si>
  <si>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</si>
  <si>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</si>
  <si>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</si>
  <si>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</si>
  <si>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</si>
  <si>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</si>
  <si>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</si>
  <si>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</si>
  <si>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</si>
  <si>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</si>
  <si>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</si>
  <si>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</si>
  <si>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</si>
  <si>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</si>
  <si>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</si>
  <si>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</si>
  <si>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</si>
  <si>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</si>
  <si>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</si>
  <si>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</si>
  <si>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</si>
  <si>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</si>
  <si>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</si>
  <si>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</si>
  <si>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</si>
  <si>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</si>
  <si>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</si>
  <si>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</si>
  <si>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</si>
  <si>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</si>
  <si>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</si>
  <si>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</si>
  <si>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</si>
  <si>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</si>
  <si>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</si>
  <si>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</si>
  <si>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</si>
  <si>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</si>
  <si>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</si>
  <si>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</si>
  <si>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</si>
  <si>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</si>
  <si>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</si>
  <si>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</si>
  <si>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</si>
  <si>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</si>
  <si>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</si>
  <si>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</si>
  <si>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</si>
  <si>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</si>
  <si>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</si>
  <si>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</si>
  <si>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</si>
  <si>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</si>
  <si>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</si>
  <si>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</si>
  <si>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</si>
  <si>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</si>
  <si>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</si>
  <si>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</si>
  <si>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</si>
  <si>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</si>
  <si>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</si>
  <si>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</si>
  <si>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</si>
  <si>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</si>
  <si>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</si>
  <si>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</si>
  <si>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</si>
  <si>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</si>
  <si>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</si>
  <si>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</si>
  <si>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</si>
  <si>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</si>
  <si>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</si>
  <si>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</si>
  <si>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</si>
  <si>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</si>
  <si>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</si>
  <si>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</si>
  <si>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</si>
  <si>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</si>
  <si>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</si>
  <si>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</si>
  <si>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</si>
  <si>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</si>
  <si>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</si>
  <si>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</si>
  <si>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</si>
  <si>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</si>
  <si>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</si>
  <si>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</si>
  <si>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</si>
  <si>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</si>
  <si>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</si>
  <si>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</si>
  <si>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</si>
  <si>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</si>
  <si>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</si>
  <si>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</si>
  <si>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</si>
  <si>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</si>
  <si>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</si>
  <si>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</si>
  <si>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</si>
  <si>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</si>
  <si>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</si>
  <si>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</si>
  <si>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</si>
  <si>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</si>
  <si>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</si>
  <si>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</si>
  <si>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</si>
  <si>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</si>
  <si>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</si>
  <si>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</si>
  <si>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</si>
  <si>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</si>
  <si>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</si>
  <si>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</si>
  <si>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</si>
  <si>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</si>
  <si>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</si>
  <si>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</si>
  <si>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</si>
  <si>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</si>
  <si>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</si>
  <si>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</si>
  <si>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</si>
  <si>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</si>
  <si>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</si>
  <si>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</si>
  <si>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</si>
  <si>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</si>
  <si>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</si>
  <si>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</si>
  <si>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</si>
  <si>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</si>
  <si>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</si>
  <si>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</si>
  <si>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</si>
  <si>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</si>
  <si>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</si>
  <si>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</si>
  <si>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</si>
  <si>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</si>
  <si>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</si>
  <si>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</si>
  <si>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</si>
  <si>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</si>
  <si>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</si>
  <si>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</si>
  <si>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</si>
  <si>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</si>
  <si>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</si>
  <si>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</si>
  <si>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</si>
  <si>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</si>
  <si>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</si>
  <si>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</si>
  <si>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</si>
  <si>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</si>
  <si>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</si>
  <si>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</si>
  <si>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</si>
  <si>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</si>
  <si>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</si>
  <si>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</si>
  <si>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</si>
  <si>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</si>
  <si>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</si>
  <si>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</si>
  <si>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</si>
  <si>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</si>
  <si>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</si>
  <si>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</si>
  <si>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</si>
  <si>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</si>
  <si>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</si>
  <si>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</si>
  <si>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</si>
  <si>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</si>
  <si>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</si>
  <si>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</si>
  <si>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</si>
  <si>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</si>
  <si>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</si>
  <si>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</si>
  <si>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</si>
  <si>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</si>
  <si>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</si>
  <si>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</si>
  <si>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</si>
  <si>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</si>
  <si>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</si>
  <si>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</si>
  <si>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</si>
  <si>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</si>
  <si>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</si>
  <si>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</si>
  <si>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</si>
  <si>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</si>
  <si>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</si>
  <si>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</si>
  <si>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</si>
  <si>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</si>
  <si>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</si>
  <si>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</si>
  <si>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</si>
  <si>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</si>
  <si>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</si>
  <si>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</si>
  <si>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</si>
  <si>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</si>
  <si>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</si>
  <si>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</si>
  <si>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</si>
  <si>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</si>
  <si>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</si>
  <si>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</si>
  <si>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</si>
  <si>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</si>
  <si>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</si>
  <si>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</si>
  <si>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</si>
  <si>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</si>
  <si>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</si>
  <si>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</si>
  <si>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</si>
  <si>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</si>
  <si>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</si>
  <si>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</si>
  <si>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</si>
  <si>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</si>
  <si>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</si>
  <si>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</si>
  <si>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</si>
  <si>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</si>
  <si>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</si>
  <si>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</si>
  <si>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</si>
  <si>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</si>
  <si>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</si>
  <si>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</si>
  <si>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</si>
  <si>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</si>
  <si>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</si>
  <si>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</si>
  <si>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</si>
  <si>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</si>
  <si>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</si>
  <si>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</si>
  <si>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</si>
  <si>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</si>
  <si>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</si>
  <si>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</si>
  <si>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</si>
  <si>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</si>
  <si>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</si>
  <si>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</si>
  <si>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</si>
  <si>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</si>
  <si>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</si>
  <si>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</si>
  <si>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</si>
  <si>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</si>
  <si>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</si>
  <si>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</si>
  <si>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</si>
  <si>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</si>
  <si>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</si>
  <si>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</si>
  <si>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</si>
  <si>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</si>
  <si>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</si>
  <si>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</si>
  <si>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</si>
  <si>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</si>
  <si>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</si>
  <si>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</si>
  <si>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</si>
  <si>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</si>
  <si>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</si>
  <si>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</si>
  <si>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</si>
  <si>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</si>
  <si>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</si>
  <si>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</si>
  <si>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</si>
  <si>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</si>
  <si>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</si>
  <si>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</si>
  <si>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</si>
  <si>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</si>
  <si>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</si>
  <si>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</si>
  <si>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</si>
  <si>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</si>
  <si>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</si>
  <si>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</si>
  <si>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</si>
  <si>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</si>
  <si>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</si>
  <si>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</si>
  <si>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</si>
  <si>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</si>
  <si>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</si>
  <si>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</si>
  <si>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</si>
  <si>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</si>
  <si>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</si>
  <si>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</si>
  <si>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</si>
  <si>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</si>
  <si>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</si>
  <si>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</si>
  <si>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</si>
  <si>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</si>
  <si>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</si>
  <si>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</si>
  <si>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</si>
  <si>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</si>
  <si>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</si>
  <si>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</si>
  <si>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</si>
  <si>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</si>
  <si>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</si>
  <si>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</si>
  <si>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</si>
  <si>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</si>
  <si>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</si>
  <si>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</si>
  <si>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</si>
  <si>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</si>
  <si>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</si>
  <si>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</si>
  <si>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</si>
  <si>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</si>
  <si>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</si>
  <si>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</si>
  <si>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</si>
  <si>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</si>
  <si>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</si>
  <si>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</si>
  <si>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</si>
  <si>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</si>
  <si>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</si>
  <si>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</si>
  <si>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</si>
  <si>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</si>
  <si>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</si>
  <si>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</si>
  <si>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</si>
  <si>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</si>
  <si>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</si>
  <si>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</si>
  <si>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</si>
  <si>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</si>
  <si>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</si>
  <si>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</si>
  <si>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</si>
  <si>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</si>
  <si>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</si>
  <si>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</si>
  <si>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</si>
  <si>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</si>
  <si>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</si>
  <si>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</si>
  <si>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</si>
  <si>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</si>
  <si>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</si>
  <si>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</si>
  <si>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</si>
  <si>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</si>
  <si>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</si>
  <si>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</si>
  <si>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</si>
  <si>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</si>
  <si>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</si>
  <si>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</si>
  <si>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</si>
  <si>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</si>
  <si>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</si>
  <si>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</si>
  <si>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</si>
  <si>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</si>
  <si>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</si>
  <si>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</si>
  <si>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</si>
  <si>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</si>
  <si>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</si>
  <si>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</si>
  <si>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</si>
  <si>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</si>
  <si>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</si>
  <si>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</si>
  <si>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</si>
  <si>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</si>
  <si>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</si>
  <si>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</si>
  <si>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</si>
  <si>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</si>
  <si>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</si>
  <si>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</si>
  <si>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</si>
  <si>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</si>
  <si>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</si>
  <si>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</si>
  <si>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</si>
  <si>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</si>
  <si>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</si>
  <si>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</si>
  <si>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</si>
  <si>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</si>
  <si>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</si>
  <si>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</si>
  <si>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</si>
  <si>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</si>
  <si>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</si>
  <si>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</si>
  <si>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</si>
  <si>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</si>
  <si>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</si>
  <si>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</si>
  <si>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</si>
  <si>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</si>
  <si>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</si>
  <si>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</si>
  <si>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</si>
  <si>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</si>
  <si>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</si>
  <si>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</si>
  <si>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</si>
  <si>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</si>
  <si>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</si>
  <si>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</si>
  <si>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</si>
  <si>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</si>
  <si>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</si>
  <si>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</si>
  <si>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</si>
  <si>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</si>
  <si>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</si>
  <si>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</si>
  <si>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</si>
  <si>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</si>
  <si>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</si>
  <si>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</si>
  <si>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</si>
  <si>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</si>
  <si>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</si>
  <si>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</si>
  <si>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</si>
  <si>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</si>
  <si>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</si>
  <si>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</si>
  <si>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</si>
  <si>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</si>
  <si>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</si>
  <si>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</si>
  <si>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</si>
  <si>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</si>
  <si>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</si>
  <si>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</si>
  <si>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</si>
  <si>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</si>
  <si>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</si>
  <si>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</si>
  <si>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</si>
  <si>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</si>
  <si>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</si>
  <si>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</si>
  <si>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</si>
  <si>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</si>
  <si>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</si>
  <si>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</si>
  <si>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</si>
  <si>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</si>
  <si>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</si>
  <si>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</si>
  <si>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</si>
  <si>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</si>
  <si>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</si>
  <si>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</si>
  <si>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</si>
  <si>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</si>
  <si>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</si>
  <si>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</si>
  <si>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</si>
  <si>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</si>
  <si>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</si>
  <si>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</si>
  <si>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</si>
  <si>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</si>
  <si>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</si>
  <si>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</si>
  <si>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</si>
  <si>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</si>
  <si>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</si>
  <si>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</si>
  <si>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</si>
  <si>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</si>
  <si>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</si>
  <si>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</si>
  <si>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</si>
  <si>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</si>
  <si>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</si>
  <si>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</si>
  <si>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</si>
  <si>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</si>
  <si>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</si>
  <si>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</si>
  <si>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</si>
  <si>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</si>
  <si>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</si>
  <si>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</si>
  <si>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</si>
  <si>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</si>
  <si>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</si>
  <si>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</si>
  <si>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</si>
  <si>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</si>
  <si>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</si>
  <si>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</si>
  <si>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</si>
  <si>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</si>
  <si>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</si>
  <si>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</si>
  <si>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</si>
  <si>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</si>
  <si>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</si>
  <si>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</si>
  <si>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</si>
  <si>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</si>
  <si>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</si>
  <si>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</si>
  <si>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</si>
  <si>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</si>
  <si>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</si>
  <si>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</si>
  <si>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</si>
  <si>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</si>
  <si>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</si>
  <si>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</si>
  <si>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</si>
  <si>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</si>
  <si>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</si>
  <si>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</si>
  <si>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</si>
  <si>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</si>
  <si>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</si>
  <si>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</si>
  <si>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</si>
  <si>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</si>
  <si>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</si>
  <si>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</si>
  <si>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</si>
  <si>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</si>
  <si>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</si>
  <si>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</si>
  <si>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</si>
  <si>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</si>
  <si>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</si>
  <si>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</si>
  <si>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</si>
  <si>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</si>
  <si>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</si>
  <si>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</si>
  <si>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</si>
  <si>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</si>
  <si>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</si>
  <si>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</si>
  <si>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</si>
  <si>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</si>
  <si>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</si>
  <si>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</si>
  <si>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</si>
  <si>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</si>
  <si>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</si>
  <si>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</si>
  <si>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</si>
  <si>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</si>
  <si>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</si>
  <si>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</si>
  <si>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</si>
  <si>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</si>
  <si>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</si>
  <si>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</si>
  <si>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</si>
  <si>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</si>
  <si>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</si>
  <si>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</si>
  <si>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</si>
  <si>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</si>
  <si>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</si>
  <si>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</si>
  <si>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</si>
  <si>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</si>
  <si>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</si>
  <si>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</si>
  <si>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</si>
  <si>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</si>
  <si>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</si>
  <si>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</si>
  <si>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</si>
  <si>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</si>
  <si>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</si>
  <si>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</si>
  <si>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</si>
  <si>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</si>
  <si>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</si>
  <si>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</si>
  <si>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</si>
  <si>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</si>
  <si>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</si>
  <si>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</si>
  <si>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</si>
  <si>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</si>
  <si>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</si>
  <si>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</si>
  <si>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</si>
  <si>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</si>
  <si>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</si>
  <si>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</si>
  <si>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</si>
  <si>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</si>
  <si>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</si>
  <si>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</si>
  <si>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</si>
  <si>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</si>
  <si>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</si>
  <si>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</si>
  <si>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</si>
  <si>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</si>
  <si>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</si>
  <si>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</si>
  <si>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</si>
  <si>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</si>
  <si>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</si>
  <si>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</si>
  <si>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</si>
  <si>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</si>
  <si>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</si>
  <si>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</si>
  <si>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</si>
  <si>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</si>
  <si>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</si>
  <si>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</si>
  <si>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</si>
  <si>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</si>
  <si>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</si>
  <si>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</si>
  <si>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</si>
  <si>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</si>
  <si>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</si>
  <si>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</si>
  <si>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</si>
  <si>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</si>
  <si>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</si>
  <si>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</si>
  <si>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</si>
  <si>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</si>
  <si>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</si>
  <si>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</si>
  <si>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</si>
  <si>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</si>
  <si>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</si>
  <si>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</si>
  <si>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</si>
  <si>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</si>
  <si>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</si>
  <si>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</si>
  <si>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</si>
  <si>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</si>
  <si>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</si>
  <si>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</si>
  <si>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</si>
  <si>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</si>
  <si>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</si>
  <si>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</si>
  <si>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</si>
  <si>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</si>
  <si>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</si>
  <si>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</si>
  <si>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</si>
  <si>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</si>
  <si>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</si>
  <si>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</si>
  <si>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</si>
  <si>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</si>
  <si>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</si>
  <si>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</si>
  <si>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</si>
  <si>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</si>
  <si>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</si>
  <si>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</si>
  <si>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</si>
  <si>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</si>
  <si>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</si>
  <si>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</si>
  <si>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</si>
  <si>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</si>
  <si>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</si>
  <si>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</si>
  <si>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</si>
  <si>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</si>
  <si>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</si>
  <si>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</si>
  <si>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</si>
  <si>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</si>
  <si>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</si>
  <si>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</si>
  <si>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</si>
  <si>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</si>
  <si>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</si>
  <si>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</si>
  <si>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</si>
  <si>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</si>
  <si>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</si>
  <si>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</si>
  <si>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</si>
  <si>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</si>
  <si>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</si>
  <si>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</si>
  <si>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</si>
  <si>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</si>
  <si>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</si>
  <si>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</si>
  <si>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</si>
  <si>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</si>
  <si>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</si>
  <si>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</si>
  <si>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</si>
  <si>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</si>
  <si>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</si>
  <si>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</si>
  <si>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</si>
  <si>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</si>
  <si>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</si>
  <si>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</si>
  <si>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</si>
  <si>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</si>
  <si>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</si>
  <si>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</si>
  <si>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</si>
  <si>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</si>
  <si>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</si>
  <si>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</si>
  <si>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</si>
  <si>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</si>
  <si>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</si>
  <si>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</si>
  <si>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</si>
  <si>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</si>
  <si>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</si>
  <si>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</si>
  <si>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</si>
  <si>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</si>
  <si>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</si>
  <si>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</si>
  <si>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</si>
  <si>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</si>
  <si>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</si>
  <si>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</si>
  <si>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</si>
  <si>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</si>
  <si>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</si>
  <si>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</si>
  <si>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</si>
  <si>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</si>
  <si>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</si>
  <si>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</si>
  <si>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</si>
  <si>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</si>
  <si>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</si>
  <si>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</si>
  <si>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</si>
  <si>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</si>
  <si>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</si>
  <si>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</si>
  <si>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</si>
  <si>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</si>
  <si>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</si>
  <si>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</si>
  <si>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</si>
  <si>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</si>
  <si>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</si>
  <si>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</si>
  <si>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</si>
  <si>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</si>
  <si>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</si>
  <si>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</si>
  <si>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</si>
  <si>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</si>
  <si>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</si>
  <si>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</si>
  <si>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</si>
  <si>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</si>
  <si>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</si>
  <si>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</si>
  <si>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</si>
  <si>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</si>
  <si>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</si>
  <si>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</si>
  <si>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</si>
  <si>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</si>
  <si>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</si>
  <si>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</si>
  <si>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</si>
  <si>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</si>
  <si>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</si>
  <si>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</si>
  <si>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</si>
  <si>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</si>
  <si>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</si>
  <si>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</si>
  <si>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</si>
  <si>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</si>
  <si>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</si>
  <si>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</si>
  <si>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</si>
  <si>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</si>
  <si>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</si>
  <si>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</si>
  <si>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</si>
  <si>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</si>
  <si>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</si>
  <si>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</si>
  <si>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</si>
  <si>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</si>
  <si>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</si>
  <si>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</si>
  <si>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</si>
  <si>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</si>
  <si>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</si>
  <si>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</si>
  <si>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</si>
  <si>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</si>
  <si>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</si>
  <si>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</si>
  <si>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</si>
  <si>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</si>
  <si>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</si>
  <si>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</si>
  <si>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</si>
  <si>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</si>
  <si>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</si>
  <si>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</si>
  <si>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</si>
  <si>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</si>
  <si>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</si>
  <si>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</si>
  <si>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</si>
  <si>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</si>
  <si>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</si>
  <si>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</si>
  <si>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</si>
  <si>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</si>
  <si>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</si>
  <si>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</si>
  <si>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</si>
  <si>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</si>
  <si>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</si>
  <si>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</si>
  <si>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</si>
  <si>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</si>
  <si>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</si>
  <si>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</si>
  <si>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</si>
  <si>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</si>
  <si>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</si>
  <si>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</si>
  <si>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</si>
  <si>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</si>
  <si>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</si>
  <si>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</si>
  <si>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</si>
  <si>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</si>
  <si>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</si>
  <si>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</si>
  <si>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</si>
  <si>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</si>
  <si>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</si>
  <si>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</si>
  <si>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</si>
  <si>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</si>
  <si>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</si>
  <si>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</si>
  <si>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</si>
  <si>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</si>
  <si>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</si>
  <si>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</si>
  <si>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</si>
  <si>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</si>
  <si>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</si>
  <si>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</si>
  <si>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</si>
  <si>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</si>
  <si>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</si>
  <si>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</si>
  <si>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</si>
  <si>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</si>
  <si>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</si>
  <si>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</si>
  <si>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</si>
  <si>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</si>
  <si>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</si>
  <si>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</si>
  <si>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</si>
  <si>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</si>
  <si>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</si>
  <si>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</si>
  <si>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</si>
  <si>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</si>
  <si>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</si>
  <si>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</si>
  <si>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</si>
  <si>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</si>
  <si>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</si>
  <si>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</si>
  <si>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</si>
  <si>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</si>
  <si>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</si>
  <si>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</si>
  <si>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</si>
  <si>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</si>
  <si>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</si>
  <si>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</si>
  <si>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</si>
  <si>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</si>
  <si>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</si>
  <si>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</si>
  <si>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</si>
  <si>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</si>
  <si>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</si>
  <si>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</si>
  <si>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</si>
  <si>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</si>
  <si>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</si>
  <si>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</si>
  <si>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</si>
  <si>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</si>
  <si>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</si>
  <si>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</si>
  <si>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</si>
  <si>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</si>
  <si>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</si>
  <si>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</si>
  <si>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</si>
  <si>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</si>
  <si>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</si>
  <si>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</si>
  <si>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</si>
  <si>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</si>
  <si>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</si>
  <si>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</si>
  <si>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</si>
  <si>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</si>
  <si>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</si>
  <si>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</si>
  <si>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</si>
  <si>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</si>
  <si>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</si>
  <si>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</si>
  <si>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</si>
  <si>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</si>
  <si>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</si>
  <si>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</si>
  <si>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</si>
  <si>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</si>
  <si>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</si>
  <si>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</si>
  <si>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</si>
  <si>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</si>
  <si>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</si>
  <si>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</si>
  <si>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</si>
  <si>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</si>
  <si>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</si>
  <si>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</si>
  <si>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</si>
  <si>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</si>
  <si>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</si>
  <si>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</si>
  <si>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</si>
  <si>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</si>
  <si>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</si>
  <si>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</si>
  <si>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</si>
  <si>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</si>
  <si>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</si>
  <si>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</si>
  <si>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</si>
  <si>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</si>
  <si>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</si>
  <si>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</si>
  <si>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</si>
  <si>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</si>
  <si>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</si>
  <si>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</si>
  <si>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</si>
  <si>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</si>
  <si>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</si>
  <si>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</si>
  <si>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</si>
  <si>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</si>
  <si>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</si>
  <si>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</si>
  <si>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</si>
  <si>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</si>
  <si>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</si>
  <si>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</si>
  <si>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</si>
  <si>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</si>
  <si>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</si>
  <si>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</si>
  <si>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</si>
  <si>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</si>
  <si>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</si>
  <si>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</si>
  <si>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</si>
  <si>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</si>
  <si>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</si>
  <si>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</si>
  <si>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</si>
  <si>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</si>
  <si>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</si>
  <si>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</si>
  <si>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</si>
  <si>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</si>
  <si>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</si>
  <si>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</si>
  <si>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</si>
  <si>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</si>
  <si>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</si>
  <si>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</si>
  <si>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</si>
  <si>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</si>
  <si>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</si>
  <si>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</si>
  <si>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</si>
  <si>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</si>
  <si>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</si>
  <si>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</si>
  <si>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</si>
  <si>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</si>
  <si>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</si>
  <si>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</si>
  <si>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</si>
  <si>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</si>
  <si>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</si>
  <si>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</si>
  <si>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</si>
  <si>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</si>
  <si>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</si>
  <si>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</si>
  <si>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</si>
  <si>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</si>
  <si>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</si>
  <si>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</si>
  <si>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</si>
  <si>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</si>
  <si>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</si>
  <si>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</si>
  <si>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</si>
  <si>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</si>
  <si>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</si>
  <si>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</si>
  <si>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</si>
  <si>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</si>
  <si>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</si>
  <si>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</si>
  <si>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</si>
  <si>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</si>
  <si>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</si>
  <si>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</si>
  <si>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</si>
  <si>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</si>
  <si>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</si>
  <si>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</si>
  <si>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</si>
  <si>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</si>
  <si>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</si>
  <si>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</si>
  <si>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</si>
  <si>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</si>
  <si>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</si>
  <si>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</si>
  <si>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</si>
  <si>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</si>
  <si>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</si>
  <si>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</si>
  <si>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</si>
  <si>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</si>
  <si>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</si>
  <si>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</si>
  <si>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</si>
  <si>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</si>
  <si>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</si>
  <si>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</si>
  <si>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</si>
  <si>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</si>
  <si>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</si>
  <si>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</si>
  <si>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</si>
  <si>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</si>
  <si>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</si>
  <si>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</si>
  <si>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</si>
  <si>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</si>
  <si>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</si>
  <si>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</si>
  <si>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</si>
  <si>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</si>
  <si>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</si>
  <si>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</si>
  <si>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</si>
  <si>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</si>
  <si>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</si>
  <si>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</si>
  <si>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</si>
  <si>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</si>
  <si>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</si>
  <si>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</si>
  <si>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</si>
  <si>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</si>
  <si>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</si>
  <si>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</si>
  <si>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</si>
  <si>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</si>
  <si>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</si>
  <si>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</si>
  <si>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</si>
  <si>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</si>
  <si>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</si>
  <si>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</si>
  <si>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</si>
  <si>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</si>
  <si>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</si>
  <si>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</si>
  <si>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</si>
  <si>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</si>
  <si>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</si>
  <si>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</si>
  <si>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</si>
  <si>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</si>
  <si>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</si>
  <si>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</si>
  <si>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</si>
  <si>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</si>
  <si>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</si>
  <si>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</si>
  <si>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</si>
  <si>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</si>
  <si>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</si>
  <si>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</si>
  <si>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</si>
  <si>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</si>
  <si>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</si>
  <si>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</si>
  <si>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</si>
  <si>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</si>
  <si>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</si>
  <si>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</si>
  <si>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</si>
  <si>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</si>
  <si>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</si>
  <si>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</si>
  <si>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</si>
  <si>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</si>
  <si>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</si>
  <si>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</si>
  <si>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</si>
  <si>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</si>
  <si>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</si>
  <si>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</si>
  <si>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</si>
  <si>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</si>
  <si>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</si>
  <si>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</si>
  <si>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</si>
  <si>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</si>
  <si>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</si>
  <si>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</si>
  <si>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</si>
  <si>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</si>
  <si>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</si>
  <si>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</si>
  <si>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</si>
  <si>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</si>
  <si>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</si>
  <si>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</si>
  <si>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</si>
  <si>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</si>
  <si>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</si>
  <si>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</si>
  <si>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</si>
  <si>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</si>
  <si>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</si>
  <si>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</si>
  <si>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</si>
  <si>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</si>
  <si>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</si>
  <si>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</si>
  <si>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</si>
  <si>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</si>
  <si>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</si>
  <si>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</si>
  <si>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</si>
  <si>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</si>
  <si>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</si>
  <si>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</si>
  <si>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</si>
  <si>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</si>
  <si>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</si>
  <si>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</si>
  <si>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</si>
  <si>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</si>
  <si>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</si>
  <si>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</si>
  <si>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</si>
  <si>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</si>
  <si>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</si>
  <si>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</si>
  <si>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</si>
  <si>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</si>
  <si>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</si>
  <si>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</si>
  <si>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</si>
  <si>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</si>
  <si>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</si>
  <si>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</si>
  <si>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</si>
  <si>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</si>
  <si>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</si>
  <si>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</si>
  <si>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</si>
  <si>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</si>
  <si>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</si>
  <si>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</si>
  <si>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</si>
  <si>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</si>
  <si>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</si>
  <si>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</si>
  <si>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</si>
  <si>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</si>
  <si>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</si>
  <si>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</si>
  <si>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</si>
  <si>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</si>
  <si>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</si>
  <si>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</si>
  <si>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</si>
  <si>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</si>
  <si>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</si>
  <si>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</si>
  <si>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</si>
  <si>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</si>
  <si>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</si>
  <si>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</si>
  <si>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</si>
  <si>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</si>
  <si>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</si>
  <si>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</si>
  <si>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</si>
  <si>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</si>
  <si>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</si>
  <si>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</si>
  <si>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</si>
  <si>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</si>
  <si>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</si>
  <si>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</si>
  <si>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</si>
  <si>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</si>
  <si>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</si>
  <si>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</si>
  <si>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</si>
  <si>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</si>
  <si>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</si>
  <si>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</si>
  <si>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</si>
  <si>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</si>
  <si>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</si>
  <si>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</si>
  <si>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</si>
  <si>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</si>
  <si>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</si>
  <si>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</si>
  <si>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</si>
  <si>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</si>
  <si>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</si>
  <si>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</si>
  <si>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</si>
  <si>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</si>
  <si>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</si>
  <si>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</si>
  <si>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</si>
  <si>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</si>
  <si>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</si>
  <si>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</si>
  <si>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</si>
  <si>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</si>
  <si>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</si>
  <si>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</si>
  <si>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</si>
  <si>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</si>
  <si>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</si>
  <si>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</si>
  <si>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</si>
  <si>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</si>
  <si>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</si>
  <si>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</si>
  <si>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</si>
  <si>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</si>
  <si>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</si>
  <si>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</si>
  <si>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</si>
  <si>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</si>
  <si>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</si>
  <si>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</si>
  <si>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</si>
  <si>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</si>
  <si>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</si>
  <si>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</si>
  <si>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</si>
  <si>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</si>
  <si>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</si>
  <si>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</si>
  <si>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</si>
  <si>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</si>
  <si>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</si>
  <si>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</si>
  <si>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</si>
  <si>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</si>
  <si>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</si>
  <si>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</si>
  <si>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</si>
  <si>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</si>
  <si>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</si>
  <si>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</si>
  <si>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</si>
  <si>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</si>
  <si>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</si>
  <si>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</si>
  <si>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</si>
  <si>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</si>
  <si>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</si>
  <si>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</si>
  <si>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</si>
  <si>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</si>
  <si>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</si>
  <si>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</si>
  <si>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</si>
  <si>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</si>
  <si>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</si>
  <si>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</si>
  <si>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</si>
  <si>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</si>
  <si>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</si>
  <si>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</si>
  <si>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</si>
  <si>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</si>
  <si>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</si>
  <si>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</si>
  <si>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</si>
  <si>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</si>
  <si>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</si>
  <si>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</si>
  <si>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</si>
  <si>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</si>
  <si>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</si>
  <si>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</si>
  <si>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</si>
  <si>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</si>
  <si>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</si>
  <si>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</si>
  <si>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</si>
  <si>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</si>
  <si>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</si>
  <si>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</si>
  <si>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</si>
  <si>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</si>
  <si>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</si>
  <si>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</si>
  <si>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</si>
  <si>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</si>
  <si>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</si>
  <si>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</si>
  <si>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</si>
  <si>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</si>
  <si>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</si>
  <si>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</si>
  <si>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</si>
  <si>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</si>
  <si>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</si>
  <si>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</si>
  <si>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</si>
  <si>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</si>
  <si>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</si>
  <si>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</si>
  <si>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</si>
  <si>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</si>
  <si>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</si>
  <si>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</si>
  <si>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</si>
  <si>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</si>
  <si>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</si>
  <si>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</si>
  <si>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</si>
  <si>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</si>
  <si>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</si>
  <si>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</si>
  <si>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</si>
  <si>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</si>
  <si>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</si>
  <si>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</si>
  <si>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</si>
  <si>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</si>
  <si>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</si>
  <si>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</si>
  <si>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</si>
  <si>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</si>
  <si>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</si>
  <si>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</si>
  <si>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</si>
  <si>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</si>
  <si>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</si>
  <si>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</si>
  <si>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</si>
  <si>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</si>
  <si>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</si>
  <si>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</si>
  <si>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</si>
  <si>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</si>
  <si>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</si>
  <si>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</si>
  <si>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</si>
  <si>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</si>
  <si>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</si>
  <si>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</si>
  <si>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</si>
  <si>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</si>
  <si>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</si>
  <si>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</si>
  <si>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</si>
  <si>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</si>
  <si>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</si>
  <si>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</si>
  <si>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</si>
  <si>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</si>
  <si>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</si>
  <si>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</si>
  <si>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</si>
  <si>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</si>
  <si>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</si>
  <si>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</si>
  <si>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</si>
  <si>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</si>
  <si>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</si>
  <si>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</si>
  <si>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</si>
  <si>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</si>
  <si>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</si>
  <si>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</si>
  <si>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</si>
  <si>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</si>
  <si>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</si>
  <si>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</si>
  <si>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</si>
  <si>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</si>
  <si>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</si>
  <si>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</si>
  <si>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</si>
  <si>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</si>
  <si>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</si>
  <si>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</si>
  <si>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</si>
  <si>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</si>
  <si>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</si>
  <si>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</si>
  <si>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</si>
  <si>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</si>
  <si>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</si>
  <si>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</si>
  <si>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</si>
  <si>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</si>
  <si>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</si>
  <si>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</si>
  <si>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</si>
  <si>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</si>
  <si>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</si>
  <si>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</si>
  <si>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</si>
  <si>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</si>
  <si>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</si>
  <si>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</si>
  <si>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</si>
  <si>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</si>
  <si>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</si>
  <si>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</si>
  <si>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</si>
  <si>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</si>
  <si>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</si>
  <si>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</si>
  <si>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</si>
  <si>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</si>
  <si>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</si>
  <si>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</si>
  <si>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</si>
  <si>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</si>
  <si>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</si>
  <si>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</si>
  <si>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</si>
  <si>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</si>
  <si>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</si>
  <si>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</si>
  <si>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</si>
  <si>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</si>
  <si>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</si>
  <si>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</si>
  <si>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</si>
  <si>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</si>
  <si>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</si>
  <si>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</si>
  <si>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</si>
  <si>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</si>
  <si>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</si>
  <si>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</si>
  <si>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</si>
  <si>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</si>
  <si>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</si>
  <si>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</si>
  <si>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</si>
  <si>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</si>
  <si>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</si>
  <si>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</si>
  <si>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</si>
  <si>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</si>
  <si>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</si>
  <si>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</si>
  <si>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</si>
  <si>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</si>
  <si>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</si>
  <si>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</si>
  <si>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</si>
  <si>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</si>
  <si>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</si>
  <si>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</si>
  <si>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</si>
  <si>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</si>
  <si>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</si>
  <si>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</si>
  <si>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</si>
  <si>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</si>
  <si>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</si>
  <si>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</si>
  <si>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</si>
  <si>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</si>
  <si>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</si>
  <si>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</si>
  <si>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</si>
  <si>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</si>
  <si>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</si>
  <si>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</si>
  <si>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</si>
  <si>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</si>
  <si>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</si>
  <si>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</si>
  <si>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</si>
  <si>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</si>
  <si>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</si>
  <si>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</si>
  <si>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</si>
  <si>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</si>
  <si>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</si>
  <si>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</si>
  <si>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</si>
  <si>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</si>
  <si>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</si>
  <si>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</si>
  <si>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</si>
  <si>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</si>
  <si>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</si>
  <si>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</si>
  <si>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</si>
  <si>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</si>
  <si>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</si>
  <si>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</si>
  <si>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</si>
  <si>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</si>
  <si>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</si>
  <si>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</si>
  <si>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</si>
  <si>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</si>
  <si>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</si>
  <si>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</si>
  <si>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</si>
  <si>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</si>
  <si>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</si>
  <si>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</si>
  <si>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</si>
  <si>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</si>
  <si>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</si>
  <si>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</si>
  <si>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</si>
  <si>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</si>
  <si>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</si>
  <si>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</si>
  <si>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</si>
  <si>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</si>
  <si>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</si>
  <si>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</si>
  <si>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</si>
  <si>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</si>
  <si>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</si>
  <si>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</si>
  <si>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</si>
  <si>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</si>
  <si>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</si>
  <si>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</si>
  <si>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</si>
  <si>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</si>
  <si>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</si>
  <si>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</si>
  <si>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</si>
  <si>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</si>
  <si>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</si>
  <si>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</si>
  <si>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</si>
  <si>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</si>
  <si>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</si>
  <si>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</si>
  <si>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</si>
  <si>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</si>
  <si>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</si>
  <si>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</si>
  <si>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</si>
  <si>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</si>
  <si>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</si>
  <si>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</si>
  <si>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</si>
  <si>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</si>
  <si>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</si>
  <si>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</si>
  <si>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</si>
  <si>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</si>
  <si>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</si>
  <si>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</si>
  <si>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</si>
  <si>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</si>
  <si>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</si>
  <si>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</si>
  <si>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</si>
  <si>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</si>
  <si>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</si>
  <si>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</si>
  <si>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</si>
  <si>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</si>
  <si>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</si>
  <si>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</si>
  <si>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</si>
  <si>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</si>
  <si>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</si>
  <si>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</si>
  <si>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</si>
  <si>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</si>
  <si>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</si>
  <si>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</si>
  <si>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</si>
  <si>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</si>
  <si>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</si>
  <si>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</si>
  <si>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</si>
  <si>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</si>
  <si>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</si>
  <si>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</si>
  <si>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</si>
  <si>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</si>
  <si>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</si>
  <si>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</si>
  <si>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</si>
  <si>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</si>
  <si>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</si>
  <si>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</si>
  <si>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</si>
  <si>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</si>
  <si>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</si>
  <si>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</si>
  <si>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</si>
  <si>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</si>
  <si>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</si>
  <si>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</si>
  <si>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</si>
  <si>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</si>
  <si>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</si>
  <si>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</si>
  <si>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</si>
  <si>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</si>
  <si>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</si>
  <si>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</si>
  <si>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</si>
  <si>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</si>
  <si>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</si>
  <si>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</si>
  <si>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</si>
  <si>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</si>
  <si>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</si>
  <si>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</si>
  <si>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</si>
  <si>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</si>
  <si>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</si>
  <si>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</si>
  <si>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</si>
  <si>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</si>
  <si>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</si>
  <si>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</si>
  <si>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</si>
  <si>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</si>
  <si>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</si>
  <si>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</si>
  <si>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</si>
  <si>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</si>
  <si>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</si>
  <si>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</si>
  <si>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</si>
  <si>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</si>
  <si>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</si>
  <si>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</si>
  <si>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</si>
  <si>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</si>
  <si>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</si>
  <si>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</si>
  <si>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</si>
  <si>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</si>
  <si>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</si>
  <si>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</si>
  <si>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</si>
  <si>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</si>
  <si>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</si>
  <si>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</si>
  <si>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</si>
  <si>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</si>
  <si>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</si>
  <si>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</si>
  <si>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</si>
  <si>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</si>
  <si>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</si>
  <si>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</si>
  <si>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</si>
  <si>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</si>
  <si>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</si>
  <si>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</si>
  <si>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</si>
  <si>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</si>
  <si>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</si>
  <si>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</si>
  <si>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</si>
  <si>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</si>
  <si>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</si>
  <si>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</si>
  <si>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</si>
  <si>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</si>
  <si>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</si>
  <si>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</si>
  <si>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</si>
  <si>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</si>
  <si>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</si>
  <si>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</si>
  <si>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</si>
  <si>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</si>
  <si>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</si>
  <si>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</si>
  <si>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</si>
  <si>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</si>
  <si>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</si>
  <si>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</si>
  <si>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</si>
  <si>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</si>
  <si>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</si>
  <si>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</si>
  <si>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</si>
  <si>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</si>
  <si>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</si>
  <si>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</si>
  <si>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</si>
  <si>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</si>
  <si>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</si>
  <si>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</si>
  <si>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</si>
  <si>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</si>
  <si>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</si>
  <si>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</si>
  <si>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</si>
  <si>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</si>
  <si>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</si>
  <si>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</si>
  <si>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</si>
  <si>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</si>
  <si>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</si>
  <si>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</si>
  <si>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</si>
  <si>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</si>
  <si>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</si>
  <si>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</si>
  <si>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</si>
  <si>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</si>
  <si>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</si>
  <si>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</si>
  <si>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</si>
  <si>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</si>
  <si>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</si>
  <si>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</si>
  <si>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</si>
  <si>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</si>
  <si>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</si>
  <si>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</si>
  <si>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</si>
  <si>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</si>
  <si>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</si>
  <si>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</si>
  <si>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</si>
  <si>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</si>
  <si>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</si>
  <si>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</si>
  <si>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</si>
  <si>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</si>
  <si>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</si>
  <si>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</si>
  <si>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</si>
  <si>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</si>
  <si>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</si>
  <si>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</si>
  <si>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</si>
  <si>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</si>
  <si>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</si>
  <si>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</si>
  <si>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</si>
  <si>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</si>
  <si>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</si>
  <si>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</si>
  <si>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</si>
  <si>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</si>
  <si>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</si>
  <si>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</si>
  <si>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</si>
  <si>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</si>
  <si>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</si>
  <si>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</si>
  <si>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</si>
  <si>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</si>
  <si>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</si>
  <si>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</si>
  <si>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</si>
  <si>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</si>
  <si>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</si>
  <si>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</si>
  <si>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</si>
  <si>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</si>
  <si>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</si>
  <si>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</si>
  <si>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</si>
  <si>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</si>
  <si>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</si>
  <si>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</si>
  <si>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</si>
  <si>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</si>
  <si>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</si>
  <si>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</si>
  <si>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</si>
  <si>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</si>
  <si>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</si>
  <si>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</si>
  <si>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</si>
  <si>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</si>
  <si>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</si>
  <si>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</si>
  <si>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</si>
  <si>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</si>
  <si>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</si>
  <si>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</si>
  <si>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</si>
  <si>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</si>
  <si>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</si>
  <si>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</si>
  <si>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</si>
  <si>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</si>
  <si>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</si>
  <si>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</si>
  <si>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</si>
  <si>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</si>
  <si>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</si>
  <si>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</si>
  <si>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</si>
  <si>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</si>
  <si>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</si>
  <si>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</si>
  <si>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</si>
  <si>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</si>
  <si>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</si>
  <si>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</si>
  <si>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</si>
  <si>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</si>
  <si>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</si>
  <si>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</si>
  <si>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</si>
  <si>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</si>
  <si>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</si>
  <si>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</si>
  <si>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</si>
  <si>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</si>
  <si>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</si>
  <si>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</si>
  <si>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</si>
  <si>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</si>
  <si>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</si>
  <si>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</si>
  <si>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</si>
  <si>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</si>
  <si>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</si>
  <si>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</si>
  <si>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</si>
  <si>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</si>
  <si>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</si>
  <si>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</si>
  <si>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</si>
  <si>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</si>
  <si>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</si>
  <si>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</si>
  <si>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</si>
  <si>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</si>
  <si>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</si>
  <si>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</si>
  <si>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</si>
  <si>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</si>
  <si>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</si>
  <si>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</si>
  <si>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</si>
  <si>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</si>
  <si>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</si>
  <si>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</si>
  <si>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</si>
  <si>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</si>
  <si>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</si>
  <si>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</si>
  <si>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</si>
  <si>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</si>
  <si>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</si>
  <si>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</si>
  <si>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</si>
  <si>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</si>
  <si>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</si>
  <si>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</si>
  <si>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</si>
  <si>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</si>
  <si>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</si>
  <si>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</si>
  <si>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</si>
  <si>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</si>
  <si>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</si>
  <si>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</si>
  <si>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</si>
  <si>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</si>
  <si>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</si>
  <si>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</si>
  <si>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</si>
  <si>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</si>
  <si>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</si>
  <si>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</si>
  <si>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</si>
  <si>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</si>
  <si>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</si>
  <si>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</si>
  <si>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</si>
  <si>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</si>
  <si>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</si>
  <si>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</si>
  <si>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</si>
  <si>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</si>
  <si>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</si>
  <si>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</si>
  <si>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</si>
  <si>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</si>
  <si>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</si>
  <si>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</si>
  <si>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</si>
  <si>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</si>
  <si>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</si>
  <si>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</si>
  <si>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</si>
  <si>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</si>
  <si>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</si>
  <si>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</si>
  <si>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</si>
  <si>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</si>
  <si>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</si>
  <si>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</si>
  <si>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</si>
  <si>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</si>
  <si>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</si>
  <si>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</si>
  <si>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</si>
  <si>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</si>
  <si>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</si>
  <si>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</si>
  <si>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</si>
  <si>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</si>
  <si>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</si>
  <si>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</si>
  <si>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</si>
  <si>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</si>
  <si>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</si>
  <si>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</si>
  <si>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</si>
  <si>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</si>
  <si>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</si>
  <si>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</si>
  <si>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</si>
  <si>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</si>
  <si>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</si>
  <si>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</si>
  <si>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</si>
  <si>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</si>
  <si>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</si>
  <si>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</si>
  <si>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</si>
  <si>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</si>
  <si>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</si>
  <si>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</si>
  <si>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</si>
  <si>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</si>
  <si>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</si>
  <si>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</si>
  <si>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</si>
  <si>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</si>
  <si>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</si>
  <si>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</si>
  <si>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</si>
  <si>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</si>
  <si>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</si>
  <si>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</si>
  <si>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</si>
  <si>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</si>
  <si>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</si>
  <si>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</si>
  <si>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</si>
  <si>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</si>
  <si>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</si>
  <si>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</si>
  <si>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</si>
  <si>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</si>
  <si>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</si>
  <si>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</si>
  <si>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</si>
  <si>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</si>
  <si>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</si>
  <si>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</si>
  <si>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</si>
  <si>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</si>
  <si>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</si>
  <si>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</si>
  <si>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</si>
  <si>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</si>
  <si>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</si>
  <si>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</si>
  <si>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</si>
  <si>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</si>
  <si>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</si>
  <si>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</si>
  <si>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</si>
  <si>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</si>
  <si>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</si>
  <si>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</si>
  <si>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</si>
  <si>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</si>
  <si>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</si>
  <si>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</si>
  <si>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</si>
  <si>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</si>
  <si>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</si>
  <si>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</si>
  <si>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</si>
  <si>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</si>
  <si>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</si>
  <si>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</si>
  <si>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</si>
  <si>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</si>
  <si>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</si>
  <si>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</si>
  <si>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</si>
  <si>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</si>
  <si>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</si>
  <si>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</si>
  <si>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</si>
  <si>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</si>
  <si>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</si>
  <si>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</si>
  <si>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</si>
  <si>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</si>
  <si>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</si>
  <si>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</si>
  <si>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</si>
  <si>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</si>
  <si>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</si>
  <si>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</si>
  <si>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</si>
  <si>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</si>
  <si>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</si>
  <si>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</si>
  <si>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</si>
  <si>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</si>
  <si>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</si>
  <si>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</si>
  <si>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</si>
  <si>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</si>
  <si>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</si>
  <si>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</si>
  <si>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</si>
  <si>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</si>
  <si>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</si>
  <si>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</si>
  <si>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</si>
  <si>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</si>
  <si>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</si>
  <si>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</si>
  <si>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</si>
  <si>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</si>
  <si>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</si>
  <si>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</si>
  <si>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</si>
  <si>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</si>
  <si>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</si>
  <si>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</si>
  <si>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</si>
  <si>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</si>
  <si>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</si>
  <si>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</si>
  <si>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</si>
  <si>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</si>
  <si>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</si>
  <si>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</si>
  <si>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</si>
  <si>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</si>
  <si>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</si>
  <si>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</si>
  <si>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</si>
  <si>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</si>
  <si>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</si>
  <si>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</si>
  <si>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</si>
  <si>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</si>
  <si>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</si>
  <si>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</si>
  <si>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</si>
  <si>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</si>
  <si>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</si>
  <si>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</si>
  <si>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</si>
  <si>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</si>
  <si>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</si>
  <si>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</si>
  <si>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</si>
  <si>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</si>
  <si>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</si>
  <si>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</si>
  <si>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</si>
  <si>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</si>
  <si>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</si>
  <si>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</si>
  <si>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</si>
  <si>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</si>
  <si>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</si>
  <si>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</si>
  <si>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</si>
  <si>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</si>
  <si>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</si>
  <si>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</si>
  <si>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</si>
  <si>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</si>
  <si>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</si>
  <si>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</si>
  <si>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</si>
  <si>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</si>
  <si>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</si>
  <si>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</si>
  <si>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</si>
  <si>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</si>
  <si>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</si>
  <si>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</si>
  <si>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</si>
  <si>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</si>
  <si>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</si>
  <si>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</si>
  <si>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</si>
  <si>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</si>
  <si>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</si>
  <si>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</si>
  <si>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</si>
  <si>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</si>
  <si>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</si>
  <si>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</si>
  <si>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</si>
  <si>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</si>
  <si>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</si>
  <si>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</si>
  <si>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</si>
  <si>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</si>
  <si>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</si>
  <si>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</si>
  <si>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</si>
  <si>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</si>
  <si>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</si>
  <si>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</si>
  <si>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</si>
  <si>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</si>
  <si>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</si>
  <si>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</si>
  <si>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</si>
  <si>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</si>
  <si>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</si>
  <si>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</si>
  <si>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</si>
  <si>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</si>
  <si>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</si>
  <si>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</si>
  <si>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</si>
  <si>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</si>
  <si>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</si>
  <si>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</si>
  <si>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</si>
  <si>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</si>
  <si>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</si>
  <si>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</si>
  <si>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</si>
  <si>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</si>
  <si>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</si>
  <si>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</si>
  <si>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</si>
  <si>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</si>
  <si>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</si>
  <si>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</si>
  <si>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</si>
  <si>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</si>
  <si>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</si>
  <si>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</si>
  <si>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</si>
  <si>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</si>
  <si>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</si>
  <si>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</si>
  <si>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</si>
  <si>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</si>
  <si>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</si>
  <si>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</si>
  <si>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</si>
  <si>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</si>
  <si>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</si>
  <si>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</si>
  <si>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</si>
  <si>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</si>
  <si>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</si>
  <si>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</si>
  <si>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</si>
  <si>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</si>
  <si>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</si>
  <si>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</si>
  <si>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</si>
  <si>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</si>
  <si>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</si>
  <si>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</si>
  <si>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</si>
  <si>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</si>
  <si>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</si>
  <si>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</si>
  <si>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</si>
  <si>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</si>
  <si>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</si>
  <si>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</si>
  <si>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</si>
  <si>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</si>
  <si>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</si>
  <si>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</si>
  <si>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</si>
  <si>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</si>
  <si>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</si>
  <si>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</si>
  <si>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</si>
  <si>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</si>
  <si>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</si>
  <si>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</si>
  <si>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</si>
  <si>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</si>
  <si>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</si>
  <si>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</si>
  <si>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</si>
  <si>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</si>
  <si>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</si>
  <si>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</si>
  <si>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</si>
  <si>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</si>
  <si>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</si>
  <si>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</si>
  <si>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</si>
  <si>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</si>
  <si>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</si>
  <si>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</si>
  <si>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</si>
  <si>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</si>
  <si>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</si>
  <si>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</si>
  <si>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</si>
  <si>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</si>
  <si>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</si>
  <si>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</si>
  <si>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</si>
  <si>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</si>
  <si>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</si>
  <si>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</si>
  <si>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</si>
  <si>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</si>
  <si>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</si>
  <si>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</si>
  <si>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</si>
  <si>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</si>
  <si>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</si>
  <si>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</si>
  <si>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</si>
  <si>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</si>
  <si>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</si>
  <si>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</si>
  <si>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</si>
  <si>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</si>
  <si>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</si>
  <si>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</si>
  <si>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</si>
  <si>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</si>
  <si>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</si>
  <si>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</si>
  <si>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</si>
  <si>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</si>
  <si>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</si>
  <si>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</si>
  <si>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</si>
  <si>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</si>
  <si>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</si>
  <si>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</si>
  <si>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</si>
  <si>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</si>
  <si>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</si>
  <si>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</si>
  <si>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</si>
  <si>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</si>
  <si>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</si>
  <si>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</si>
  <si>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</si>
  <si>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</si>
  <si>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</si>
  <si>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</si>
  <si>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</si>
  <si>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</si>
  <si>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</si>
  <si>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</si>
  <si>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</si>
  <si>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</si>
  <si>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</si>
  <si>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</si>
  <si>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</si>
  <si>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</si>
  <si>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</si>
  <si>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</si>
  <si>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</si>
  <si>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</si>
  <si>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</si>
  <si>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</si>
  <si>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</si>
  <si>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</si>
  <si>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</si>
  <si>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</si>
  <si>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</si>
  <si>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</si>
  <si>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</si>
  <si>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</si>
  <si>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</si>
  <si>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</si>
  <si>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</si>
  <si>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</si>
  <si>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</si>
  <si>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</si>
  <si>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</si>
  <si>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</si>
  <si>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</si>
  <si>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</si>
  <si>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</si>
  <si>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</si>
  <si>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</si>
  <si>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</si>
  <si>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</si>
  <si>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</si>
  <si>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</si>
  <si>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</si>
  <si>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</si>
  <si>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</si>
  <si>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</si>
  <si>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</si>
  <si>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</si>
  <si>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</si>
  <si>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</si>
  <si>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</si>
  <si>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</si>
  <si>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</si>
  <si>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</si>
  <si>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</si>
  <si>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</si>
  <si>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</si>
  <si>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</si>
  <si>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</si>
  <si>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</si>
  <si>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</si>
  <si>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</si>
  <si>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</si>
  <si>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</si>
  <si>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</si>
  <si>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</si>
  <si>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</si>
  <si>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</si>
  <si>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</si>
  <si>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</si>
  <si>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</si>
  <si>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</si>
  <si>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</si>
  <si>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</si>
  <si>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</si>
  <si>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</si>
  <si>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</si>
  <si>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</si>
  <si>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</si>
  <si>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</si>
  <si>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</si>
  <si>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</si>
  <si>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</si>
  <si>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</si>
  <si>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</si>
  <si>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</si>
  <si>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</si>
  <si>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</si>
  <si>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</si>
  <si>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</si>
  <si>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</si>
  <si>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</si>
  <si>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</si>
  <si>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</si>
  <si>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</si>
  <si>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</si>
  <si>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</si>
  <si>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</si>
  <si>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</si>
  <si>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</si>
  <si>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</si>
  <si>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</si>
  <si>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</si>
  <si>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</si>
  <si>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</si>
  <si>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</si>
  <si>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</si>
  <si>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</si>
  <si>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</si>
  <si>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</si>
  <si>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</si>
  <si>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</si>
  <si>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</si>
  <si>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</si>
  <si>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</si>
  <si>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</si>
  <si>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</si>
  <si>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</si>
  <si>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</si>
  <si>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</si>
  <si>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</si>
  <si>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</si>
  <si>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</si>
  <si>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</si>
  <si>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</si>
  <si>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</si>
  <si>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</si>
  <si>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</si>
  <si>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</si>
  <si>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</si>
  <si>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</si>
  <si>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</si>
  <si>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</si>
  <si>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</si>
  <si>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</si>
  <si>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</si>
  <si>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</si>
  <si>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</si>
  <si>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</si>
  <si>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</si>
  <si>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</si>
  <si>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</si>
  <si>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</si>
  <si>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</si>
  <si>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</si>
  <si>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</si>
  <si>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</si>
  <si>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</si>
  <si>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</si>
  <si>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</si>
  <si>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</si>
  <si>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</si>
  <si>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</si>
  <si>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</si>
  <si>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</si>
  <si>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</si>
  <si>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</si>
  <si>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</si>
  <si>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</si>
  <si>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</si>
  <si>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</si>
  <si>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</si>
  <si>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</si>
  <si>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</si>
  <si>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</si>
  <si>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</si>
  <si>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</si>
  <si>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</si>
  <si>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</si>
  <si>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</si>
  <si>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</si>
  <si>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</si>
  <si>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</si>
  <si>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</si>
  <si>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</si>
  <si>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</si>
  <si>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</si>
  <si>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</si>
  <si>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</si>
  <si>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</si>
  <si>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</si>
  <si>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</si>
  <si>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</si>
  <si>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</si>
  <si>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</si>
  <si>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</si>
  <si>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</si>
  <si>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</si>
  <si>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</si>
  <si>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</si>
  <si>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</si>
  <si>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</si>
  <si>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</si>
  <si>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</si>
  <si>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</si>
  <si>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</si>
  <si>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</si>
  <si>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</si>
  <si>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</si>
  <si>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</si>
  <si>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</si>
  <si>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</si>
  <si>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</si>
  <si>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</si>
  <si>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</si>
  <si>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</si>
  <si>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</si>
  <si>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</si>
  <si>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</si>
  <si>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</si>
  <si>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</si>
  <si>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</si>
  <si>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</si>
  <si>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</si>
  <si>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</si>
  <si>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</si>
  <si>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</si>
  <si>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</si>
  <si>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</si>
  <si>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</si>
  <si>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</si>
  <si>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</si>
  <si>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</si>
  <si>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</si>
  <si>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</si>
  <si>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</si>
  <si>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</si>
  <si>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</si>
  <si>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</si>
  <si>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</si>
  <si>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</si>
  <si>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</si>
  <si>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</si>
  <si>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</si>
  <si>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</si>
  <si>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</si>
  <si>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</si>
  <si>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</si>
  <si>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</si>
  <si>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</si>
  <si>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</si>
  <si>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</si>
  <si>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</si>
  <si>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</si>
  <si>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</si>
  <si>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</si>
  <si>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</si>
  <si>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</si>
  <si>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</si>
  <si>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</si>
  <si>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</si>
  <si>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</si>
  <si>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</si>
  <si>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</si>
  <si>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</si>
  <si>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</si>
  <si>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</si>
  <si>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</si>
  <si>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</si>
  <si>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</si>
  <si>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</si>
  <si>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</si>
  <si>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</si>
  <si>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</si>
  <si>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</si>
  <si>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</si>
  <si>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</si>
  <si>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</si>
  <si>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</si>
  <si>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</si>
  <si>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</si>
  <si>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</si>
  <si>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</si>
  <si>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</si>
  <si>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</si>
  <si>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</si>
  <si>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</si>
  <si>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</si>
  <si>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</si>
  <si>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</si>
  <si>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</si>
  <si>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</si>
  <si>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</si>
  <si>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</si>
  <si>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</si>
  <si>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</si>
  <si>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</si>
  <si>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</si>
  <si>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</si>
  <si>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</si>
  <si>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</si>
  <si>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</si>
  <si>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</si>
  <si>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</si>
  <si>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</si>
  <si>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</si>
  <si>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</si>
  <si>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</si>
  <si>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</si>
  <si>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</si>
  <si>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</si>
  <si>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</si>
  <si>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</si>
  <si>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</si>
  <si>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</si>
  <si>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</si>
  <si>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</si>
  <si>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</si>
  <si>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</si>
  <si>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</si>
  <si>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</si>
  <si>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</si>
  <si>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</si>
  <si>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</si>
  <si>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</si>
  <si>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</si>
  <si>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</si>
  <si>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</si>
  <si>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</si>
  <si>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</si>
  <si>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</si>
  <si>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</si>
  <si>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</si>
  <si>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</si>
  <si>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</si>
  <si>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</si>
  <si>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</si>
  <si>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</si>
  <si>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</si>
  <si>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</si>
  <si>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</si>
  <si>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</si>
  <si>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</si>
  <si>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</si>
  <si>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</si>
  <si>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</si>
  <si>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</si>
  <si>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</si>
  <si>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</si>
  <si>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</si>
  <si>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</si>
  <si>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</si>
  <si>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</si>
  <si>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</si>
  <si>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</si>
  <si>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</si>
  <si>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</si>
  <si>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</si>
  <si>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</si>
  <si>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</si>
  <si>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</si>
  <si>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</si>
  <si>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</si>
  <si>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</si>
  <si>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</si>
  <si>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</si>
  <si>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</si>
  <si>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</si>
  <si>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</si>
  <si>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</si>
  <si>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</si>
  <si>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</si>
  <si>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</si>
  <si>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</si>
  <si>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</si>
  <si>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</si>
  <si>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</si>
  <si>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</si>
  <si>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</si>
  <si>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</si>
  <si>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</si>
  <si>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</si>
  <si>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</si>
  <si>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</si>
  <si>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</si>
  <si>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</si>
  <si>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</si>
  <si>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</si>
  <si>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</si>
  <si>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</si>
  <si>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</si>
  <si>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</si>
  <si>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</si>
  <si>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</si>
  <si>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</si>
  <si>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</si>
  <si>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</si>
  <si>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</si>
  <si>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</si>
  <si>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</si>
  <si>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</si>
  <si>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</si>
  <si>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</si>
  <si>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</si>
  <si>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</si>
  <si>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</si>
  <si>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</si>
  <si>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</si>
  <si>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</si>
  <si>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</si>
  <si>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</si>
  <si>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</si>
  <si>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</si>
  <si>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</si>
  <si>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</si>
  <si>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</si>
  <si>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</si>
  <si>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</si>
  <si>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</si>
  <si>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</si>
  <si>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</si>
  <si>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</si>
  <si>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</si>
  <si>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</si>
  <si>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</si>
  <si>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</si>
  <si>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</si>
  <si>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</si>
  <si>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</si>
  <si>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</si>
  <si>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</si>
  <si>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</si>
  <si>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</si>
  <si>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</si>
  <si>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</si>
  <si>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</si>
  <si>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</si>
  <si>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</si>
  <si>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</si>
  <si>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</si>
  <si>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</si>
  <si>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</si>
  <si>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</si>
  <si>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</si>
  <si>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</si>
  <si>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</si>
  <si>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</si>
  <si>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</si>
  <si>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</si>
  <si>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</si>
  <si>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</si>
  <si>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</si>
  <si>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</si>
  <si>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</si>
  <si>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</si>
  <si>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</si>
  <si>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</si>
  <si>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</si>
  <si>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</si>
  <si>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</si>
  <si>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</si>
  <si>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</si>
  <si>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</si>
  <si>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</si>
  <si>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</si>
  <si>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</si>
  <si>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</si>
  <si>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</si>
  <si>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</si>
  <si>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</si>
  <si>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</si>
  <si>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</si>
  <si>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</si>
  <si>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</si>
  <si>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</si>
  <si>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</si>
  <si>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</si>
  <si>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</si>
  <si>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</si>
  <si>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</si>
  <si>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</si>
  <si>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</si>
  <si>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</si>
  <si>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</si>
  <si>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</si>
  <si>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</si>
  <si>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</si>
  <si>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</si>
  <si>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</si>
  <si>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</si>
  <si>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</si>
  <si>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</si>
  <si>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</si>
  <si>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</si>
  <si>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</si>
  <si>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</si>
  <si>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</si>
  <si>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</si>
  <si>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</si>
  <si>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</si>
  <si>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</si>
  <si>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</si>
  <si>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</si>
  <si>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</si>
  <si>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</si>
  <si>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</si>
  <si>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</si>
  <si>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</si>
  <si>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</si>
  <si>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</si>
  <si>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</si>
  <si>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</si>
  <si>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</si>
  <si>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</si>
  <si>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</si>
  <si>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</si>
  <si>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</si>
  <si>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</si>
  <si>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</si>
  <si>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</si>
  <si>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</si>
  <si>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</si>
  <si>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</si>
  <si>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</si>
  <si>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</si>
  <si>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</si>
  <si>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</si>
  <si>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</si>
  <si>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</si>
  <si>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</si>
  <si>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</si>
  <si>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</si>
  <si>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</si>
  <si>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</si>
  <si>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</si>
  <si>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</si>
  <si>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</si>
  <si>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</si>
  <si>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</si>
  <si>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</si>
  <si>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</si>
  <si>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</si>
  <si>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</si>
  <si>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</si>
  <si>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</si>
  <si>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</si>
  <si>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</si>
  <si>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</si>
  <si>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</si>
  <si>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</si>
  <si>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</si>
  <si>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</si>
  <si>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</si>
  <si>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</si>
  <si>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</si>
  <si>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</si>
  <si>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</si>
  <si>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</si>
  <si>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</si>
  <si>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</si>
  <si>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</si>
  <si>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</si>
  <si>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</si>
  <si>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</si>
  <si>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</si>
  <si>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</si>
  <si>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</si>
  <si>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</si>
  <si>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</si>
  <si>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</si>
  <si>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</si>
  <si>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</si>
  <si>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</si>
  <si>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</si>
  <si>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</si>
  <si>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</si>
  <si>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</si>
  <si>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</si>
  <si>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</si>
  <si>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</si>
  <si>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</si>
  <si>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</si>
  <si>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</si>
  <si>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</si>
  <si>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</si>
  <si>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</si>
  <si>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</si>
  <si>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</si>
  <si>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</si>
  <si>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</si>
  <si>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</si>
  <si>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</si>
  <si>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</si>
  <si>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</si>
  <si>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</si>
  <si>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</si>
  <si>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</si>
  <si>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</si>
  <si>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</si>
  <si>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</si>
  <si>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</si>
  <si>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</si>
  <si>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</si>
  <si>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</si>
  <si>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</si>
  <si>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</si>
  <si>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</si>
  <si>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</si>
  <si>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</si>
  <si>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</si>
  <si>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</si>
  <si>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</si>
  <si>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</si>
  <si>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</si>
  <si>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</si>
  <si>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</si>
  <si>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</si>
  <si>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</si>
  <si>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</si>
  <si>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</si>
  <si>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</si>
  <si>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</si>
  <si>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</si>
  <si>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</si>
  <si>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</si>
  <si>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</si>
  <si>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</si>
  <si>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</si>
  <si>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</si>
  <si>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</si>
  <si>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</si>
  <si>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</si>
  <si>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</si>
  <si>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</si>
  <si>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</si>
  <si>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</si>
  <si>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</si>
  <si>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</si>
  <si>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</si>
  <si>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</si>
  <si>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</si>
  <si>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</si>
  <si>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</si>
  <si>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</si>
  <si>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</si>
  <si>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</si>
  <si>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</si>
  <si>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</si>
  <si>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</si>
  <si>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</si>
  <si>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</si>
  <si>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</si>
  <si>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</si>
  <si>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</si>
  <si>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</si>
  <si>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</si>
  <si>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</si>
  <si>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</si>
  <si>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</si>
  <si>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</si>
  <si>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</si>
  <si>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</si>
  <si>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</si>
  <si>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</si>
  <si>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</si>
  <si>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</si>
  <si>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</si>
  <si>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</si>
  <si>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</si>
  <si>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</si>
  <si>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</si>
  <si>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</si>
  <si>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</si>
  <si>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</si>
  <si>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</si>
  <si>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</si>
  <si>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</si>
  <si>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</si>
  <si>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</si>
  <si>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</si>
  <si>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</si>
  <si>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</si>
  <si>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</si>
  <si>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</si>
  <si>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</si>
  <si>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</si>
  <si>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</si>
  <si>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</si>
  <si>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</si>
  <si>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</si>
  <si>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</si>
  <si>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</si>
  <si>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</si>
  <si>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</si>
  <si>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</si>
  <si>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</si>
  <si>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</si>
  <si>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</si>
  <si>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</si>
  <si>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</si>
  <si>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</si>
  <si>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</si>
  <si>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</si>
  <si>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</si>
  <si>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</si>
  <si>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</si>
  <si>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</si>
  <si>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</si>
  <si>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</si>
  <si>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</si>
  <si>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</si>
  <si>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</si>
  <si>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</si>
  <si>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</si>
  <si>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</si>
  <si>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</si>
  <si>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</si>
  <si>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</si>
  <si>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</si>
  <si>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</si>
  <si>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</si>
  <si>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</si>
  <si>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</si>
  <si>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</si>
  <si>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</si>
  <si>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</si>
  <si>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</si>
  <si>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</si>
  <si>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</si>
  <si>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</si>
  <si>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</si>
  <si>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</si>
  <si>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</si>
  <si>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</si>
  <si>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</si>
  <si>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</si>
  <si>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</si>
  <si>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</si>
  <si>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</si>
  <si>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</si>
  <si>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</si>
  <si>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</si>
  <si>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</si>
  <si>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</si>
  <si>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</si>
  <si>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</si>
  <si>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</si>
  <si>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</si>
  <si>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</si>
  <si>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</si>
  <si>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</si>
  <si>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</si>
  <si>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</si>
  <si>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</si>
  <si>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</si>
  <si>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</si>
  <si>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</si>
  <si>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</si>
  <si>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</si>
  <si>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</si>
  <si>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</si>
  <si>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</si>
  <si>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</si>
  <si>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</si>
  <si>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</si>
  <si>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</si>
  <si>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</si>
  <si>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</si>
  <si>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</si>
  <si>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</si>
  <si>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</si>
  <si>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</si>
  <si>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</si>
  <si>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</si>
  <si>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</si>
  <si>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</si>
  <si>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</si>
  <si>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</si>
  <si>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</si>
  <si>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</si>
  <si>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</si>
  <si>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</si>
  <si>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</si>
  <si>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</si>
  <si>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</si>
  <si>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</si>
  <si>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</si>
  <si>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</si>
  <si>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</si>
  <si>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</si>
  <si>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</si>
  <si>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</si>
  <si>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</si>
  <si>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</si>
  <si>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</si>
  <si>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</si>
  <si>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</si>
  <si>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</si>
  <si>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</si>
  <si>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</si>
  <si>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</si>
  <si>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</si>
  <si>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</si>
  <si>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</si>
  <si>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</si>
  <si>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</si>
  <si>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</si>
  <si>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</si>
  <si>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</si>
  <si>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</si>
  <si>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</si>
  <si>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</si>
  <si>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</si>
  <si>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</si>
  <si>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</si>
  <si>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</si>
  <si>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</si>
  <si>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</si>
  <si>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</si>
  <si>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</si>
  <si>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</si>
  <si>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</si>
  <si>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</si>
  <si>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</si>
  <si>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</si>
  <si>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</si>
  <si>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</si>
  <si>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</si>
  <si>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</si>
  <si>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</si>
  <si>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</si>
  <si>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</si>
  <si>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</si>
  <si>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</si>
  <si>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</si>
  <si>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</si>
  <si>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</si>
  <si>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</si>
  <si>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</si>
  <si>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</si>
  <si>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</si>
  <si>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</si>
  <si>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</si>
  <si>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</si>
  <si>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</si>
  <si>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</si>
  <si>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</si>
  <si>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</si>
  <si>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</si>
  <si>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</si>
  <si>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</si>
  <si>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</si>
  <si>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</si>
  <si>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</si>
  <si>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</si>
  <si>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</si>
  <si>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</si>
  <si>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</si>
  <si>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</si>
  <si>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</si>
  <si>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</si>
  <si>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</si>
  <si>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</si>
  <si>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</si>
  <si>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</si>
  <si>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</si>
  <si>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</si>
  <si>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</si>
  <si>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</si>
  <si>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</si>
  <si>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</si>
  <si>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</si>
  <si>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</si>
  <si>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</si>
  <si>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</si>
  <si>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</si>
  <si>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</si>
  <si>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</si>
  <si>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</si>
  <si>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</si>
  <si>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</si>
  <si>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</si>
  <si>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</si>
  <si>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</si>
  <si>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</si>
  <si>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</si>
  <si>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</si>
  <si>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</si>
  <si>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</si>
  <si>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</si>
  <si>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</si>
  <si>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</si>
  <si>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</si>
  <si>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</si>
  <si>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</si>
  <si>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</si>
  <si>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</si>
  <si>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</si>
  <si>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</si>
  <si>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</si>
  <si>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</si>
  <si>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</si>
  <si>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</si>
  <si>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</si>
  <si>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</si>
  <si>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</si>
  <si>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</si>
  <si>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</si>
  <si>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</si>
  <si>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</si>
  <si>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</si>
  <si>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</si>
  <si>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</si>
  <si>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</si>
  <si>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</si>
  <si>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</si>
  <si>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</si>
  <si>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</si>
  <si>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</si>
  <si>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</si>
  <si>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</si>
  <si>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</si>
  <si>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</si>
  <si>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</si>
  <si>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</si>
  <si>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</si>
  <si>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</si>
  <si>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</si>
  <si>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</si>
  <si>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</si>
  <si>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</si>
  <si>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</si>
  <si>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</si>
  <si>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</si>
  <si>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</si>
  <si>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</si>
  <si>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</si>
  <si>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</si>
  <si>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</si>
  <si>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</si>
  <si>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</si>
  <si>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</si>
  <si>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</si>
  <si>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</si>
  <si>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</si>
  <si>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</si>
  <si>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</si>
  <si>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</si>
  <si>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</si>
  <si>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</si>
  <si>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</si>
  <si>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</si>
  <si>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</si>
  <si>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</si>
  <si>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</si>
  <si>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</si>
  <si>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</si>
  <si>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</si>
  <si>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</si>
  <si>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</si>
  <si>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</si>
  <si>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</si>
  <si>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</si>
  <si>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</si>
  <si>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</si>
  <si>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</si>
  <si>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</si>
  <si>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</si>
  <si>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</si>
  <si>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</si>
  <si>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</si>
  <si>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</si>
  <si>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</si>
  <si>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</si>
  <si>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</si>
  <si>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</si>
  <si>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</si>
  <si>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</si>
  <si>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</si>
  <si>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</si>
  <si>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</si>
  <si>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</si>
  <si>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</si>
  <si>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</si>
  <si>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</si>
  <si>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</si>
  <si>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</si>
  <si>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</si>
  <si>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</si>
  <si>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</si>
  <si>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</si>
  <si>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</si>
  <si>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</si>
  <si>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</si>
  <si>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</si>
  <si>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</si>
  <si>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</si>
  <si>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</si>
  <si>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</si>
  <si>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</si>
  <si>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</si>
  <si>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</si>
  <si>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</si>
  <si>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</si>
  <si>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</si>
  <si>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</si>
  <si>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</si>
  <si>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</si>
  <si>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</si>
  <si>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</si>
  <si>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</si>
  <si>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</si>
  <si>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</si>
  <si>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</si>
  <si>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</si>
  <si>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</si>
  <si>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</si>
  <si>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</si>
  <si>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</si>
  <si>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</si>
  <si>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</si>
  <si>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</si>
  <si>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</si>
  <si>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</si>
  <si>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</si>
  <si>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</si>
  <si>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</si>
  <si>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</si>
  <si>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</si>
  <si>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</si>
  <si>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</si>
  <si>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</si>
  <si>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</si>
  <si>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</si>
  <si>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</si>
  <si>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</si>
  <si>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</si>
  <si>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</si>
  <si>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</si>
  <si>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</si>
  <si>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</si>
  <si>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</si>
  <si>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</si>
  <si>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</si>
  <si>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</si>
  <si>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</si>
  <si>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</si>
  <si>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</si>
  <si>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</si>
  <si>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</si>
  <si>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</si>
  <si>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</si>
  <si>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</si>
  <si>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</si>
  <si>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</si>
  <si>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</si>
  <si>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</si>
  <si>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</si>
  <si>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</si>
  <si>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</si>
  <si>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</si>
  <si>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</si>
  <si>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</si>
  <si>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</si>
  <si>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</si>
  <si>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</si>
  <si>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</si>
  <si>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</si>
  <si>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</si>
  <si>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</si>
  <si>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</si>
  <si>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</si>
  <si>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</si>
  <si>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</si>
  <si>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</si>
  <si>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</si>
  <si>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</si>
  <si>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</si>
  <si>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</si>
  <si>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</si>
  <si>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</si>
  <si>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</si>
  <si>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</si>
  <si>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</si>
  <si>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</si>
  <si>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</si>
  <si>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</si>
  <si>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</si>
  <si>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</si>
  <si>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</si>
  <si>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</si>
  <si>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</si>
  <si>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</si>
  <si>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</si>
  <si>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</si>
  <si>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</si>
  <si>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</si>
  <si>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</si>
  <si>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</si>
  <si>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</si>
  <si>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</si>
  <si>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</si>
  <si>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</si>
  <si>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</si>
  <si>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</si>
  <si>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</si>
  <si>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</si>
  <si>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</si>
  <si>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</si>
  <si>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</si>
  <si>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</si>
  <si>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</si>
  <si>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</si>
  <si>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</si>
  <si>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</si>
  <si>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</si>
  <si>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</si>
  <si>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</si>
  <si>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</si>
  <si>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</si>
  <si>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</si>
  <si>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</si>
  <si>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</si>
  <si>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</si>
  <si>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</si>
  <si>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</si>
  <si>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</si>
  <si>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</si>
  <si>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</si>
  <si>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</si>
  <si>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</si>
  <si>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</si>
  <si>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</si>
  <si>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</si>
  <si>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</si>
  <si>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</si>
  <si>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</si>
  <si>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</si>
  <si>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</si>
  <si>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</si>
  <si>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</si>
  <si>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</si>
  <si>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</si>
  <si>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</si>
  <si>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</si>
  <si>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</si>
  <si>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</si>
  <si>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</si>
  <si>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</si>
  <si>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</si>
  <si>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</si>
  <si>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</si>
  <si>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</si>
  <si>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</si>
  <si>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</si>
  <si>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</si>
  <si>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</si>
  <si>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</si>
  <si>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</si>
  <si>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</si>
  <si>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</si>
  <si>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</si>
  <si>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</si>
  <si>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</si>
  <si>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</si>
  <si>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</si>
  <si>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</si>
  <si>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</si>
  <si>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</si>
  <si>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</si>
  <si>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</si>
  <si>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</si>
  <si>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</si>
  <si>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</si>
  <si>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</si>
  <si>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</si>
  <si>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</si>
  <si>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</si>
  <si>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</si>
  <si>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</si>
  <si>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</si>
  <si>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</si>
  <si>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</si>
  <si>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</si>
  <si>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</si>
  <si>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</si>
  <si>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</si>
  <si>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</si>
  <si>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</si>
  <si>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</si>
  <si>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</si>
  <si>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</si>
  <si>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</si>
  <si>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</si>
  <si>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</si>
  <si>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</si>
  <si>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</si>
  <si>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</si>
  <si>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</si>
  <si>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</si>
  <si>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</si>
  <si>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</si>
  <si>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</si>
  <si>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</si>
  <si>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</si>
  <si>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</si>
  <si>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</si>
  <si>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</si>
  <si>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</si>
  <si>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</si>
  <si>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</si>
  <si>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</si>
  <si>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</si>
  <si>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</si>
  <si>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</si>
  <si>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</si>
  <si>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</si>
  <si>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</si>
  <si>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</si>
  <si>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</si>
  <si>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</si>
  <si>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</si>
  <si>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</si>
  <si>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</si>
  <si>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</si>
  <si>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</si>
  <si>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</si>
  <si>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</si>
  <si>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</si>
  <si>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</si>
  <si>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</si>
  <si>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</si>
  <si>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</si>
  <si>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</si>
  <si>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</si>
  <si>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</si>
  <si>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</si>
  <si>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</si>
  <si>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</si>
  <si>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</si>
  <si>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</si>
  <si>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</si>
  <si>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</si>
  <si>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</si>
  <si>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</si>
  <si>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</si>
  <si>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</si>
  <si>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</si>
  <si>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</si>
  <si>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</si>
  <si>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</si>
  <si>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</si>
  <si>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</si>
  <si>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</si>
  <si>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</si>
  <si>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</si>
  <si>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</si>
  <si>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</si>
  <si>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</si>
  <si>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</si>
  <si>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</si>
  <si>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</si>
  <si>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</si>
  <si>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</si>
  <si>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</si>
  <si>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</si>
  <si>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</si>
  <si>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</si>
  <si>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</si>
  <si>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</si>
  <si>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</si>
  <si>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</si>
  <si>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</si>
  <si>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</si>
  <si>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</si>
  <si>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</si>
  <si>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</si>
  <si>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</si>
  <si>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</si>
  <si>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</si>
  <si>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</si>
  <si>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</si>
  <si>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</si>
  <si>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</si>
  <si>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</si>
  <si>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</si>
  <si>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</si>
  <si>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</si>
  <si>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</si>
  <si>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</si>
  <si>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</si>
  <si>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</si>
  <si>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</si>
  <si>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</si>
  <si>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</si>
  <si>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</si>
  <si>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</si>
  <si>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</si>
  <si>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</si>
  <si>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</si>
  <si>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</si>
  <si>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</si>
  <si>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</si>
  <si>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</si>
  <si>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</si>
  <si>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</si>
  <si>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</si>
  <si>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</si>
  <si>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</si>
  <si>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</si>
  <si>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</si>
  <si>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</si>
  <si>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</si>
  <si>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</si>
  <si>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</si>
  <si>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</si>
  <si>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</si>
  <si>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</si>
  <si>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</si>
  <si>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</si>
  <si>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</si>
  <si>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</si>
  <si>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</si>
  <si>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</si>
  <si>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</si>
  <si>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</si>
  <si>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</si>
  <si>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</si>
  <si>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</si>
  <si>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</si>
  <si>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</si>
  <si>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</si>
  <si>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</si>
  <si>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</si>
  <si>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</si>
  <si>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</si>
  <si>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</si>
  <si>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</si>
  <si>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</si>
  <si>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</si>
  <si>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</si>
  <si>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</si>
  <si>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</si>
  <si>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</si>
  <si>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</si>
  <si>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</si>
  <si>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</si>
  <si>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</si>
  <si>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</si>
  <si>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</si>
  <si>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</si>
  <si>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</si>
  <si>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</si>
  <si>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</si>
  <si>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</si>
  <si>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</si>
  <si>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</si>
  <si>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</si>
  <si>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</si>
  <si>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</si>
  <si>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</si>
  <si>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</si>
  <si>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</si>
  <si>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</si>
  <si>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</si>
  <si>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</si>
  <si>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</si>
  <si>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</si>
  <si>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</si>
  <si>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</si>
  <si>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</si>
  <si>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</si>
  <si>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</si>
  <si>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</si>
  <si>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</si>
  <si>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</si>
  <si>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</si>
  <si>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</si>
  <si>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</si>
  <si>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</si>
  <si>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</si>
  <si>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</si>
  <si>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</si>
  <si>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</si>
  <si>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</si>
  <si>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</si>
  <si>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</si>
  <si>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</si>
  <si>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</si>
  <si>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</si>
  <si>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</si>
  <si>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</si>
  <si>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</si>
  <si>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</si>
  <si>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</si>
  <si>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</si>
  <si>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</si>
  <si>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</si>
  <si>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</si>
  <si>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</si>
  <si>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</si>
  <si>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</si>
  <si>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</si>
  <si>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</si>
  <si>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</si>
  <si>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</si>
  <si>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</si>
  <si>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</si>
  <si>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</si>
  <si>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</si>
  <si>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</si>
  <si>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</si>
  <si>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</si>
  <si>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</si>
  <si>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</si>
  <si>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</si>
  <si>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</si>
  <si>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</si>
  <si>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</si>
  <si>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</si>
  <si>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</si>
  <si>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</si>
  <si>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</si>
  <si>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</si>
  <si>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</si>
  <si>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</si>
  <si>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</si>
  <si>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</si>
  <si>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</si>
  <si>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</si>
  <si>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</si>
  <si>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</si>
  <si>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</si>
  <si>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</si>
  <si>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</si>
  <si>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</si>
  <si>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</si>
  <si>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</si>
  <si>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</si>
  <si>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</si>
  <si>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</si>
  <si>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</si>
  <si>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</si>
  <si>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</si>
  <si>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</si>
  <si>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</si>
  <si>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</si>
  <si>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</si>
  <si>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</si>
  <si>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</si>
  <si>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</si>
  <si>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</si>
  <si>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</si>
  <si>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</si>
  <si>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</si>
  <si>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</si>
  <si>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</si>
  <si>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</si>
  <si>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</si>
  <si>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</si>
  <si>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</si>
  <si>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</si>
  <si>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</si>
  <si>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</si>
  <si>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</si>
  <si>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</si>
  <si>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</si>
  <si>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</si>
  <si>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</si>
  <si>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</si>
  <si>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</si>
  <si>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</si>
  <si>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</si>
  <si>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</si>
  <si>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</si>
  <si>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</si>
  <si>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</si>
  <si>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</si>
  <si>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</si>
  <si>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</si>
  <si>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</si>
  <si>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</si>
  <si>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</si>
  <si>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</si>
  <si>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</si>
  <si>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</si>
  <si>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</si>
  <si>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</si>
  <si>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</si>
  <si>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</si>
  <si>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</si>
  <si>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</si>
  <si>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</si>
  <si>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</si>
  <si>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</si>
  <si>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</si>
  <si>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</si>
  <si>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</si>
  <si>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</si>
  <si>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</si>
  <si>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</si>
  <si>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</si>
  <si>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</si>
  <si>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</si>
  <si>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</si>
  <si>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</si>
  <si>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</si>
  <si>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</si>
  <si>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</si>
  <si>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</si>
  <si>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</si>
  <si>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</si>
  <si>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</si>
  <si>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</si>
  <si>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</si>
  <si>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</si>
  <si>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</si>
  <si>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</si>
  <si>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</si>
  <si>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</si>
  <si>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</si>
  <si>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</si>
  <si>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</si>
  <si>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</si>
  <si>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</si>
  <si>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</si>
  <si>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</si>
  <si>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</si>
  <si>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</si>
  <si>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</si>
  <si>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</si>
  <si>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</si>
  <si>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</si>
  <si>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</si>
  <si>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</si>
  <si>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</si>
  <si>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</si>
  <si>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</si>
  <si>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</si>
  <si>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</si>
  <si>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</si>
  <si>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</si>
  <si>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</si>
  <si>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</si>
  <si>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</si>
  <si>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</si>
  <si>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</si>
  <si>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</si>
  <si>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</si>
  <si>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</si>
  <si>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</si>
  <si>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</si>
  <si>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</si>
  <si>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</si>
  <si>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</si>
  <si>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</si>
  <si>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</si>
  <si>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</si>
  <si>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</si>
  <si>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</si>
  <si>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</si>
  <si>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</si>
  <si>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</si>
  <si>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</si>
  <si>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</si>
  <si>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</si>
  <si>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</si>
  <si>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</si>
  <si>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</si>
  <si>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</si>
  <si>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</si>
  <si>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</si>
  <si>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</si>
  <si>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</si>
  <si>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</si>
  <si>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</si>
  <si>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</si>
  <si>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</si>
  <si>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</si>
  <si>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</si>
  <si>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</si>
  <si>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</si>
  <si>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</si>
  <si>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</si>
  <si>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</si>
  <si>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</si>
  <si>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</si>
  <si>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</si>
  <si>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</si>
  <si>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</si>
  <si>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</si>
  <si>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</si>
  <si>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</si>
  <si>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</si>
  <si>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</si>
  <si>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</si>
  <si>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</si>
  <si>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</si>
  <si>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</si>
  <si>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</si>
  <si>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</si>
  <si>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</si>
  <si>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</si>
  <si>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</si>
  <si>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</si>
  <si>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</si>
  <si>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</si>
  <si>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</si>
  <si>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</si>
  <si>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</si>
  <si>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</si>
  <si>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</si>
  <si>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</si>
  <si>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</si>
  <si>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</si>
  <si>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</si>
  <si>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</si>
  <si>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</si>
  <si>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</si>
  <si>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</si>
  <si>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</si>
  <si>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</si>
  <si>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</si>
  <si>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</si>
  <si>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</si>
  <si>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</si>
  <si>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</si>
  <si>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</si>
  <si>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</si>
  <si>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</si>
  <si>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</si>
  <si>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</si>
  <si>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</si>
  <si>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</si>
  <si>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</si>
  <si>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</si>
  <si>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</si>
  <si>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</si>
  <si>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</si>
  <si>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</si>
  <si>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</si>
  <si>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</si>
  <si>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</si>
  <si>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</si>
  <si>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</si>
  <si>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</si>
  <si>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</si>
  <si>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</si>
  <si>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</si>
  <si>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</si>
  <si>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</si>
  <si>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</si>
  <si>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</si>
  <si>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</si>
  <si>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</si>
  <si>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</si>
  <si>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</si>
  <si>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</si>
  <si>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</si>
  <si>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</si>
  <si>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</si>
  <si>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</si>
  <si>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</si>
  <si>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</si>
  <si>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</si>
  <si>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</si>
  <si>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</si>
  <si>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</si>
  <si>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</si>
  <si>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</si>
  <si>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</si>
  <si>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</si>
  <si>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</si>
  <si>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</si>
  <si>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</si>
  <si>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</si>
  <si>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</si>
  <si>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</si>
  <si>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</si>
  <si>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</si>
  <si>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</si>
  <si>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</si>
  <si>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</si>
  <si>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</si>
  <si>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</si>
  <si>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</si>
  <si>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</si>
  <si>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</si>
  <si>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</si>
  <si>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</si>
  <si>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</si>
  <si>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</si>
  <si>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</si>
  <si>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</si>
  <si>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</si>
  <si>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</si>
  <si>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</si>
  <si>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</si>
  <si>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</si>
  <si>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</si>
  <si>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</si>
  <si>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</si>
  <si>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</si>
  <si>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</si>
  <si>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</si>
  <si>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</si>
  <si>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</si>
  <si>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</si>
  <si>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</si>
  <si>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</si>
  <si>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</si>
  <si>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</si>
  <si>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</si>
  <si>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</si>
  <si>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</si>
  <si>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</si>
  <si>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</si>
  <si>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</si>
  <si>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</si>
  <si>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</si>
  <si>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</si>
  <si>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</si>
  <si>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</si>
  <si>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</si>
  <si>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</si>
  <si>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</si>
  <si>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</si>
  <si>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</si>
  <si>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</si>
  <si>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</si>
  <si>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</si>
  <si>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</si>
  <si>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</si>
  <si>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</si>
  <si>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</si>
  <si>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</si>
  <si>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</si>
  <si>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</si>
  <si>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</si>
  <si>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</si>
  <si>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</si>
  <si>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</si>
  <si>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</si>
  <si>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</si>
  <si>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</si>
  <si>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</si>
  <si>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</si>
  <si>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</si>
  <si>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</si>
  <si>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</si>
  <si>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</si>
  <si>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</si>
  <si>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</si>
  <si>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</si>
  <si>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</si>
  <si>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</si>
  <si>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</si>
  <si>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</si>
  <si>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</si>
  <si>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</si>
  <si>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</si>
  <si>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</si>
  <si>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</si>
  <si>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</si>
  <si>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</si>
  <si>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</si>
  <si>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</si>
  <si>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</si>
  <si>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</si>
  <si>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</si>
  <si>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</si>
  <si>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</si>
  <si>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</si>
  <si>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</si>
  <si>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</si>
  <si>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</si>
  <si>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</si>
  <si>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</si>
  <si>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</si>
  <si>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</si>
  <si>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</si>
  <si>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</si>
  <si>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</si>
  <si>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</si>
  <si>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</si>
  <si>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</si>
  <si>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</si>
  <si>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</si>
  <si>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</si>
  <si>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</si>
  <si>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</si>
  <si>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</si>
  <si>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</si>
  <si>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</si>
  <si>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</si>
  <si>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</si>
  <si>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</si>
  <si>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</si>
  <si>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</si>
  <si>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</si>
  <si>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</si>
  <si>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</si>
  <si>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</si>
  <si>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</si>
  <si>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</si>
  <si>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</si>
  <si>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</si>
  <si>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</si>
  <si>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</si>
  <si>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</si>
  <si>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</si>
  <si>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</si>
  <si>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</si>
  <si>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</si>
  <si>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</si>
  <si>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</si>
  <si>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</si>
  <si>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</si>
  <si>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</si>
  <si>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</si>
  <si>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</si>
  <si>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</si>
  <si>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</si>
  <si>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</si>
  <si>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</si>
  <si>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</si>
  <si>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</si>
  <si>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</si>
  <si>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</si>
  <si>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</si>
  <si>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</si>
  <si>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</si>
  <si>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</si>
  <si>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</si>
  <si>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</si>
  <si>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</si>
  <si>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</si>
  <si>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</si>
  <si>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</si>
  <si>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</si>
  <si>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</si>
  <si>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</si>
  <si>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</si>
  <si>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</si>
  <si>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</si>
  <si>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</si>
  <si>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</si>
  <si>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</si>
  <si>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</si>
  <si>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</si>
  <si>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</si>
  <si>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</si>
  <si>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</si>
  <si>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</si>
  <si>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</si>
  <si>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</si>
  <si>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</si>
  <si>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</si>
  <si>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</si>
  <si>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</si>
  <si>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</si>
  <si>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</si>
  <si>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</si>
  <si>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</si>
  <si>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</si>
  <si>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</si>
  <si>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</si>
  <si>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</si>
  <si>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</si>
  <si>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</si>
  <si>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</si>
  <si>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</si>
  <si>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</si>
  <si>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</si>
  <si>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</si>
  <si>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</si>
  <si>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</si>
  <si>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</si>
  <si>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</si>
  <si>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</si>
  <si>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</si>
  <si>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</si>
  <si>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</si>
  <si>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</si>
  <si>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</si>
  <si>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</si>
  <si>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</si>
  <si>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</si>
  <si>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</si>
  <si>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</si>
  <si>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</si>
  <si>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</si>
  <si>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</si>
  <si>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</si>
  <si>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</si>
  <si>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</si>
  <si>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</si>
  <si>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</si>
  <si>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</si>
  <si>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</si>
  <si>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</si>
  <si>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</si>
  <si>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</si>
  <si>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</si>
  <si>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</si>
  <si>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</si>
  <si>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</si>
  <si>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</si>
  <si>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</si>
  <si>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</si>
  <si>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</si>
  <si>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</si>
  <si>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</si>
  <si>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</si>
  <si>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</si>
  <si>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</si>
  <si>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</si>
  <si>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</si>
  <si>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</si>
  <si>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</si>
  <si>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</si>
  <si>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</si>
  <si>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</si>
  <si>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</si>
  <si>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</si>
  <si>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</si>
  <si>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</si>
  <si>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</si>
  <si>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</si>
  <si>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</si>
  <si>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</si>
  <si>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</si>
  <si>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</si>
  <si>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</si>
  <si>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</si>
  <si>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</si>
  <si>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</si>
  <si>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</si>
  <si>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</si>
  <si>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</si>
  <si>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</si>
  <si>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</si>
  <si>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</si>
  <si>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</si>
  <si>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</si>
  <si>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</si>
  <si>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</si>
  <si>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</si>
  <si>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</si>
  <si>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</si>
  <si>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</si>
  <si>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</si>
  <si>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</si>
  <si>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</si>
  <si>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</si>
  <si>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</si>
  <si>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</si>
  <si>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</si>
  <si>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</si>
  <si>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</si>
  <si>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</si>
  <si>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</si>
  <si>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</si>
  <si>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</si>
  <si>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</si>
  <si>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</si>
  <si>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</si>
  <si>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</si>
  <si>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</si>
  <si>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</si>
  <si>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</si>
  <si>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</si>
  <si>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</si>
  <si>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</si>
  <si>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</si>
  <si>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</si>
  <si>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</si>
  <si>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</si>
  <si>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</si>
  <si>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</si>
  <si>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</si>
  <si>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</si>
  <si>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</si>
  <si>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</si>
  <si>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</si>
  <si>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</si>
  <si>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</si>
  <si>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</si>
  <si>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</si>
  <si>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</si>
  <si>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</si>
  <si>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</si>
  <si>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</si>
  <si>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</si>
  <si>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</si>
  <si>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</si>
  <si>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</si>
  <si>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</si>
  <si>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</si>
  <si>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</si>
  <si>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</si>
  <si>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</si>
  <si>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</si>
  <si>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</si>
  <si>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</si>
  <si>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</si>
  <si>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</si>
  <si>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</si>
  <si>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</si>
  <si>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</si>
  <si>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</si>
  <si>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</si>
  <si>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</si>
  <si>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</si>
  <si>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</si>
  <si>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</si>
  <si>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</si>
  <si>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</si>
  <si>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</si>
  <si>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</si>
  <si>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</si>
  <si>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</si>
  <si>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</si>
  <si>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</si>
  <si>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</si>
  <si>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</si>
  <si>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</si>
  <si>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</si>
  <si>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</si>
  <si>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</si>
  <si>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</si>
  <si>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</si>
  <si>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</si>
  <si>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</si>
  <si>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</si>
  <si>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</si>
  <si>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</si>
  <si>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</si>
  <si>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</si>
  <si>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</si>
  <si>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</si>
  <si>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</si>
  <si>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</si>
  <si>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</si>
  <si>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</si>
  <si>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</si>
  <si>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</si>
  <si>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</si>
  <si>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</si>
  <si>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</si>
  <si>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</si>
  <si>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</si>
  <si>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</si>
  <si>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</si>
  <si>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</si>
  <si>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</si>
  <si>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</si>
  <si>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</si>
  <si>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</si>
  <si>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</si>
  <si>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</si>
  <si>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</si>
  <si>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</si>
  <si>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</si>
  <si>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</si>
  <si>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</si>
  <si>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</si>
  <si>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</si>
  <si>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</si>
  <si>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</si>
  <si>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</si>
  <si>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</si>
  <si>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</si>
  <si>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</si>
  <si>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</si>
  <si>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</si>
  <si>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</si>
  <si>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</si>
  <si>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</si>
  <si>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</si>
  <si>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</si>
  <si>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</si>
  <si>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</si>
  <si>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</si>
  <si>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</si>
  <si>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</si>
  <si>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</si>
  <si>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</si>
  <si>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</si>
  <si>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</si>
  <si>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</si>
  <si>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</si>
  <si>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</si>
  <si>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</si>
  <si>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</si>
  <si>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</si>
  <si>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</si>
  <si>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</si>
  <si>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</si>
  <si>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</si>
  <si>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</si>
  <si>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</si>
  <si>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</si>
  <si>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</si>
  <si>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</si>
  <si>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</si>
  <si>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</si>
  <si>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</si>
  <si>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</si>
  <si>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</si>
  <si>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</si>
  <si>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</si>
  <si>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</si>
  <si>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</si>
  <si>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</si>
  <si>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</si>
  <si>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</si>
  <si>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</si>
  <si>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</si>
  <si>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</si>
  <si>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</si>
  <si>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</si>
  <si>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</si>
  <si>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</si>
  <si>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</si>
  <si>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</si>
  <si>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</si>
  <si>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</si>
  <si>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</si>
  <si>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</si>
  <si>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</si>
  <si>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</si>
  <si>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</si>
  <si>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</si>
  <si>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</si>
  <si>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</si>
  <si>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</si>
  <si>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</si>
  <si>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</si>
  <si>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</si>
  <si>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</si>
  <si>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</si>
  <si>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</si>
  <si>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</si>
  <si>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</si>
  <si>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</si>
  <si>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</si>
  <si>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</si>
  <si>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</si>
  <si>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</si>
  <si>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</si>
  <si>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</si>
  <si>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</si>
  <si>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</si>
  <si>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</si>
  <si>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</si>
  <si>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</si>
  <si>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</si>
  <si>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</si>
  <si>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</si>
  <si>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</si>
  <si>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</si>
  <si>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</si>
  <si>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</si>
  <si>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</si>
  <si>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</si>
  <si>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</si>
  <si>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</si>
  <si>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</si>
  <si>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</si>
  <si>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</si>
  <si>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</si>
  <si>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</si>
  <si>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</si>
  <si>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</si>
  <si>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</si>
  <si>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</si>
  <si>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</si>
  <si>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</si>
  <si>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</si>
  <si>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</si>
  <si>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</si>
  <si>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</si>
  <si>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</si>
  <si>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</si>
  <si>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</si>
  <si>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</si>
  <si>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</si>
  <si>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</si>
  <si>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</si>
  <si>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</si>
  <si>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</si>
  <si>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</si>
  <si>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</si>
  <si>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</si>
  <si>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</si>
  <si>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</si>
  <si>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</si>
  <si>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</si>
  <si>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</si>
  <si>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</si>
  <si>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</si>
  <si>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</si>
  <si>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</si>
  <si>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</si>
  <si>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</si>
  <si>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</si>
  <si>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</si>
  <si>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</si>
  <si>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</si>
  <si>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</si>
  <si>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</si>
  <si>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</si>
  <si>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</si>
  <si>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</si>
  <si>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</si>
  <si>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</si>
  <si>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</si>
  <si>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</si>
  <si>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</si>
  <si>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</si>
  <si>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</si>
  <si>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</si>
  <si>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</si>
  <si>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</si>
  <si>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</si>
  <si>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</si>
  <si>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</si>
  <si>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</si>
  <si>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</si>
  <si>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</si>
  <si>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</si>
  <si>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</si>
  <si>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</si>
  <si>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</si>
  <si>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</si>
  <si>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</si>
  <si>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</si>
  <si>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</si>
  <si>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</si>
  <si>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</si>
  <si>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</si>
  <si>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</si>
  <si>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</si>
  <si>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</si>
  <si>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</si>
  <si>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</si>
  <si>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</si>
  <si>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</si>
  <si>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</si>
  <si>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</si>
  <si>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</si>
  <si>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</si>
  <si>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</si>
  <si>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</si>
  <si>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</si>
  <si>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</si>
  <si>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</si>
  <si>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</si>
  <si>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</si>
  <si>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</si>
  <si>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</si>
  <si>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</si>
  <si>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</si>
  <si>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</si>
  <si>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</si>
  <si>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</si>
  <si>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</si>
  <si>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</si>
  <si>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</si>
  <si>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</si>
  <si>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</si>
  <si>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</si>
  <si>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</si>
  <si>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</si>
  <si>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</si>
  <si>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</si>
  <si>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</si>
  <si>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</si>
  <si>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</si>
  <si>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</si>
  <si>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</si>
  <si>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</si>
  <si>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</si>
  <si>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</si>
  <si>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</si>
  <si>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</si>
  <si>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</si>
  <si>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</si>
  <si>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</si>
  <si>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</si>
  <si>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</si>
  <si>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</si>
  <si>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</si>
  <si>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</si>
  <si>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</si>
  <si>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</si>
  <si>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</si>
  <si>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</si>
  <si>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</si>
  <si>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</si>
  <si>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</si>
  <si>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</si>
  <si>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</si>
  <si>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</si>
  <si>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</si>
  <si>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</si>
  <si>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</si>
  <si>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</si>
  <si>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</si>
  <si>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</si>
  <si>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</si>
  <si>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</si>
  <si>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</si>
  <si>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</si>
  <si>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</si>
  <si>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</si>
  <si>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</si>
  <si>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</si>
  <si>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</si>
  <si>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</si>
  <si>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</si>
  <si>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</si>
  <si>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</si>
  <si>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</si>
  <si>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</si>
  <si>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</si>
  <si>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</si>
  <si>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</si>
  <si>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</si>
  <si>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</si>
  <si>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</si>
  <si>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</si>
  <si>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</si>
  <si>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</si>
  <si>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</si>
  <si>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</si>
  <si>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</si>
  <si>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</si>
  <si>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</si>
  <si>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</si>
  <si>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</si>
  <si>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</si>
  <si>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</si>
  <si>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</si>
  <si>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</si>
  <si>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</si>
  <si>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</si>
  <si>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</si>
  <si>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</si>
  <si>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</si>
  <si>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</si>
  <si>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</si>
  <si>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</si>
  <si>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</si>
  <si>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</si>
  <si>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</si>
  <si>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</si>
  <si>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</si>
  <si>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</si>
  <si>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</si>
  <si>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</si>
  <si>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</si>
  <si>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</si>
  <si>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</si>
  <si>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</si>
  <si>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</si>
  <si>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</si>
  <si>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</si>
  <si>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</si>
  <si>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</si>
  <si>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</si>
  <si>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</si>
  <si>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</si>
  <si>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</si>
  <si>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</si>
  <si>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</si>
  <si>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</si>
  <si>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</si>
  <si>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</si>
  <si>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</si>
  <si>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</si>
  <si>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</si>
  <si>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</si>
  <si>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</si>
  <si>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</si>
  <si>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</si>
  <si>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</si>
  <si>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</si>
  <si>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</si>
  <si>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</si>
  <si>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</si>
  <si>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</si>
  <si>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</si>
  <si>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</si>
  <si>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</si>
  <si>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</si>
  <si>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</si>
  <si>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</si>
  <si>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</si>
  <si>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</si>
  <si>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</si>
  <si>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</si>
  <si>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</si>
  <si>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</si>
  <si>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</si>
  <si>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</si>
  <si>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</si>
  <si>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</si>
  <si>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</si>
  <si>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</si>
  <si>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</si>
  <si>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</si>
  <si>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</si>
  <si>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</si>
  <si>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</si>
  <si>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</si>
  <si>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</si>
  <si>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</si>
  <si>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</si>
  <si>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</si>
  <si>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</si>
  <si>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</si>
  <si>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</si>
  <si>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</si>
  <si>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</si>
  <si>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</si>
  <si>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</si>
  <si>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</si>
  <si>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</si>
  <si>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</si>
  <si>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</si>
  <si>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</si>
  <si>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</si>
  <si>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</si>
  <si>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</si>
  <si>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</si>
  <si>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</si>
  <si>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</si>
  <si>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</si>
  <si>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</si>
  <si>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</si>
  <si>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</si>
  <si>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</si>
  <si>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</si>
  <si>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</si>
  <si>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</si>
  <si>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</si>
  <si>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</si>
  <si>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</si>
  <si>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</si>
  <si>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</si>
  <si>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</si>
  <si>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</si>
  <si>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</si>
  <si>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</si>
  <si>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</si>
  <si>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</si>
  <si>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</si>
  <si>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</si>
  <si>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</si>
  <si>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</si>
  <si>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</si>
  <si>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</si>
  <si>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</si>
  <si>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</si>
  <si>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</si>
  <si>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</si>
  <si>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</si>
  <si>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</si>
  <si>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</si>
  <si>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</si>
  <si>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</si>
  <si>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</si>
  <si>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</si>
  <si>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</si>
  <si>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</si>
  <si>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</si>
  <si>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</si>
  <si>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</si>
  <si>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</si>
  <si>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</si>
  <si>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</si>
  <si>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</si>
  <si>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</si>
  <si>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</si>
  <si>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</si>
  <si>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</si>
  <si>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</si>
  <si>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</si>
  <si>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</si>
  <si>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</si>
  <si>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</si>
  <si>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</si>
  <si>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</si>
  <si>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</si>
  <si>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</si>
  <si>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</si>
  <si>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</si>
  <si>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</si>
  <si>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</si>
  <si>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</si>
  <si>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</si>
  <si>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</si>
  <si>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</si>
  <si>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</si>
  <si>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</si>
  <si>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</si>
  <si>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</si>
  <si>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</si>
  <si>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</si>
  <si>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</si>
  <si>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</si>
  <si>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</si>
  <si>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</si>
  <si>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</si>
  <si>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</si>
  <si>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</si>
  <si>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</si>
  <si>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</si>
  <si>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</si>
  <si>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</si>
  <si>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</si>
  <si>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</si>
  <si>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</si>
  <si>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</si>
  <si>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</si>
  <si>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</si>
  <si>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</si>
  <si>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</si>
  <si>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</si>
  <si>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</si>
  <si>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</si>
  <si>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</si>
  <si>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</si>
  <si>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</si>
  <si>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</si>
  <si>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</si>
  <si>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</si>
  <si>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</si>
  <si>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</si>
  <si>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</si>
  <si>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</si>
  <si>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</si>
  <si>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</si>
  <si>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</si>
  <si>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</si>
  <si>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</si>
  <si>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</si>
  <si>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</si>
  <si>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</si>
  <si>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</si>
  <si>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</si>
  <si>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</si>
  <si>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</si>
  <si>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</si>
  <si>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</si>
  <si>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</si>
  <si>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</si>
  <si>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</si>
  <si>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</si>
  <si>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</si>
  <si>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</si>
  <si>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</si>
  <si>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</si>
  <si>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</si>
  <si>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</si>
  <si>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</si>
  <si>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</si>
  <si>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</si>
  <si>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</si>
  <si>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</si>
  <si>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</si>
  <si>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</si>
  <si>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</si>
  <si>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</si>
  <si>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</si>
  <si>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</si>
  <si>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</si>
  <si>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</si>
  <si>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</si>
  <si>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</si>
  <si>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</si>
  <si>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</si>
  <si>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</si>
  <si>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</si>
  <si>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</si>
  <si>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</si>
  <si>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</si>
  <si>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</si>
  <si>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</si>
  <si>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</si>
  <si>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</si>
  <si>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</si>
  <si>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</si>
  <si>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</si>
  <si>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</si>
  <si>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</si>
  <si>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</si>
  <si>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</si>
  <si>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</si>
  <si>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</si>
  <si>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</si>
  <si>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</si>
  <si>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</si>
  <si>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</si>
  <si>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</si>
  <si>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</si>
  <si>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</si>
  <si>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</si>
  <si>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</si>
  <si>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</si>
  <si>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</si>
  <si>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</si>
  <si>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</si>
  <si>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</si>
  <si>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</si>
  <si>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</si>
  <si>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</si>
  <si>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</si>
  <si>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</si>
  <si>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</si>
  <si>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</si>
  <si>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</si>
  <si>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</si>
  <si>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</si>
  <si>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</si>
  <si>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</si>
  <si>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</si>
  <si>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</si>
  <si>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</si>
  <si>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</si>
  <si>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</si>
  <si>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</si>
  <si>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</si>
  <si>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</si>
  <si>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</si>
  <si>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</si>
  <si>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</si>
  <si>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</si>
  <si>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</si>
  <si>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</si>
  <si>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</si>
  <si>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</si>
  <si>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</si>
  <si>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</si>
  <si>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</si>
  <si>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</si>
  <si>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</si>
  <si>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</si>
  <si>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</si>
  <si>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</si>
  <si>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</si>
  <si>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</si>
  <si>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</si>
  <si>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</si>
  <si>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</si>
  <si>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</si>
  <si>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</si>
  <si>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</si>
  <si>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</si>
  <si>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</si>
  <si>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</si>
  <si>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</si>
  <si>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</si>
  <si>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</si>
  <si>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</si>
  <si>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</si>
  <si>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</si>
  <si>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</si>
  <si>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</si>
  <si>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</si>
  <si>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</si>
  <si>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</si>
  <si>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</si>
  <si>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</si>
  <si>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</si>
  <si>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</si>
  <si>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</si>
  <si>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</si>
  <si>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</si>
  <si>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</si>
  <si>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</si>
  <si>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</si>
  <si>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</si>
  <si>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</si>
  <si>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</si>
  <si>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</si>
  <si>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</si>
  <si>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</si>
  <si>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</si>
  <si>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</si>
  <si>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</si>
  <si>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</si>
  <si>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</si>
  <si>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</si>
  <si>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</si>
  <si>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</si>
  <si>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</si>
  <si>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</si>
  <si>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</si>
  <si>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</si>
  <si>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</si>
  <si>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</si>
  <si>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</si>
  <si>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</si>
  <si>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</si>
  <si>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</si>
  <si>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</si>
  <si>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</si>
  <si>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</si>
  <si>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</si>
  <si>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</si>
  <si>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</si>
  <si>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</si>
  <si>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</si>
  <si>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</si>
  <si>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</si>
  <si>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</si>
  <si>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</si>
  <si>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</si>
  <si>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</si>
  <si>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</si>
  <si>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</si>
  <si>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</si>
  <si>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</si>
  <si>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</si>
  <si>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</si>
  <si>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</si>
  <si>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</si>
  <si>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</si>
  <si>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</si>
  <si>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</si>
  <si>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</si>
  <si>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</si>
  <si>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</si>
  <si>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</si>
  <si>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</si>
  <si>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</si>
  <si>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</si>
  <si>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</si>
  <si>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</si>
  <si>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</si>
  <si>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</si>
  <si>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</si>
  <si>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</si>
  <si>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</si>
  <si>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</si>
  <si>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</si>
  <si>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</si>
  <si>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</si>
  <si>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</si>
  <si>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</si>
  <si>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</si>
  <si>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</si>
  <si>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</si>
  <si>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</si>
  <si>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</si>
  <si>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</si>
  <si>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</si>
  <si>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</si>
  <si>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</si>
  <si>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</si>
  <si>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</si>
  <si>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</si>
  <si>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</si>
  <si>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</si>
  <si>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</si>
  <si>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</si>
  <si>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</si>
  <si>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</si>
  <si>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</si>
  <si>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</si>
  <si>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</si>
  <si>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</si>
  <si>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</si>
  <si>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</si>
  <si>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</si>
  <si>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</si>
  <si>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</si>
  <si>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</si>
  <si>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</si>
  <si>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</si>
  <si>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</si>
  <si>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</si>
  <si>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</si>
  <si>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</si>
  <si>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</si>
  <si>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</si>
  <si>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</si>
  <si>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</si>
  <si>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</si>
  <si>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</si>
  <si>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</si>
  <si>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</si>
  <si>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</si>
  <si>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</si>
  <si>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</si>
  <si>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</si>
  <si>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</si>
  <si>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</si>
  <si>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</si>
  <si>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</si>
  <si>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</si>
  <si>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</si>
  <si>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</si>
  <si>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</si>
  <si>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</si>
  <si>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</si>
  <si>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</si>
  <si>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</si>
  <si>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</si>
  <si>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</si>
  <si>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</si>
  <si>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</si>
  <si>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</si>
  <si>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</si>
  <si>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</si>
  <si>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</si>
  <si>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</si>
  <si>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</si>
  <si>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</si>
  <si>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</si>
  <si>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</si>
  <si>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</si>
  <si>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</si>
  <si>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</si>
  <si>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</si>
  <si>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</si>
  <si>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</si>
  <si>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</si>
  <si>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</si>
  <si>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</si>
  <si>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</si>
  <si>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</si>
  <si>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</si>
  <si>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</si>
  <si>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</si>
  <si>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</si>
  <si>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</si>
  <si>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</si>
  <si>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</si>
  <si>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</si>
  <si>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</si>
  <si>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</si>
  <si>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</si>
  <si>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</si>
  <si>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</si>
  <si>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</si>
  <si>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</si>
  <si>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</si>
  <si>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</si>
  <si>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</si>
  <si>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</si>
  <si>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</si>
  <si>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</si>
  <si>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</si>
  <si>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</si>
  <si>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</si>
  <si>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</si>
  <si>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</si>
  <si>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</si>
  <si>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</si>
  <si>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</si>
  <si>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</si>
  <si>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</si>
  <si>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</si>
  <si>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</si>
  <si>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</si>
  <si>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</si>
  <si>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</si>
  <si>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</si>
  <si>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</si>
  <si>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</si>
  <si>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</si>
  <si>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</si>
  <si>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</si>
  <si>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</si>
  <si>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</si>
  <si>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</si>
  <si>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</si>
  <si>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</si>
  <si>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</si>
  <si>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</si>
  <si>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</si>
  <si>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</si>
  <si>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</si>
  <si>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</si>
  <si>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</si>
  <si>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</si>
  <si>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</si>
  <si>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</si>
  <si>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</si>
  <si>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</si>
  <si>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</si>
  <si>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</si>
  <si>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</si>
  <si>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</si>
  <si>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</si>
  <si>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</si>
  <si>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</si>
  <si>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</si>
  <si>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</si>
  <si>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</si>
  <si>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</si>
  <si>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</si>
  <si>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</si>
  <si>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</si>
  <si>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</si>
  <si>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</si>
  <si>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</si>
  <si>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</si>
  <si>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</si>
  <si>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</si>
  <si>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</si>
  <si>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</si>
  <si>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</si>
  <si>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</si>
  <si>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</si>
  <si>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</si>
  <si>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</si>
  <si>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</si>
  <si>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</si>
  <si>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</si>
  <si>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</si>
  <si>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</si>
  <si>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</si>
  <si>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</si>
  <si>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</si>
  <si>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</si>
  <si>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</si>
  <si>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</si>
  <si>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</si>
  <si>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</si>
  <si>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</si>
  <si>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</si>
  <si>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</si>
  <si>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</si>
  <si>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</si>
  <si>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</si>
  <si>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</si>
  <si>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</si>
  <si>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</si>
  <si>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</si>
  <si>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</si>
  <si>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</si>
  <si>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</si>
  <si>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</si>
  <si>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</si>
  <si>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</si>
  <si>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</si>
  <si>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</si>
  <si>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</si>
  <si>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</si>
  <si>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</si>
  <si>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</si>
  <si>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</si>
  <si>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</si>
  <si>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</si>
  <si>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</si>
  <si>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</si>
  <si>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</si>
  <si>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</si>
  <si>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</si>
  <si>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</si>
  <si>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</si>
  <si>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</si>
  <si>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</si>
  <si>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</si>
  <si>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</si>
  <si>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</si>
  <si>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</si>
  <si>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</si>
  <si>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</si>
  <si>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</si>
  <si>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</si>
  <si>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</si>
  <si>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</si>
  <si>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</si>
  <si>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</si>
  <si>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</si>
  <si>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</si>
  <si>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</si>
  <si>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</si>
  <si>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</si>
  <si>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</si>
  <si>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</si>
  <si>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</si>
  <si>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</si>
  <si>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</si>
  <si>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</si>
  <si>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</si>
  <si>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</si>
  <si>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</si>
  <si>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</si>
  <si>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</si>
  <si>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</si>
  <si>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</si>
  <si>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</si>
  <si>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</si>
  <si>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</si>
  <si>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</si>
  <si>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</si>
  <si>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</si>
  <si>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</si>
  <si>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</si>
  <si>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</si>
  <si>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</si>
  <si>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</si>
  <si>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</si>
  <si>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</si>
  <si>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</si>
  <si>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</si>
  <si>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</si>
  <si>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</si>
  <si>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</si>
  <si>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</si>
  <si>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</si>
  <si>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</si>
  <si>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</si>
  <si>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</si>
  <si>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</si>
  <si>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</si>
  <si>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</si>
  <si>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</si>
  <si>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</si>
  <si>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</si>
  <si>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</si>
  <si>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</si>
  <si>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</si>
  <si>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</si>
  <si>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</si>
  <si>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</si>
  <si>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</si>
  <si>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</si>
  <si>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</si>
  <si>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</si>
  <si>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</si>
  <si>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</si>
  <si>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</si>
  <si>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</si>
  <si>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</si>
  <si>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</si>
  <si>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</si>
  <si>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</si>
  <si>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</si>
  <si>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</si>
  <si>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</si>
  <si>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</si>
  <si>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</si>
  <si>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</si>
  <si>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</si>
  <si>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</si>
  <si>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</si>
  <si>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</si>
  <si>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</si>
  <si>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</si>
  <si>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</si>
  <si>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</si>
  <si>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</si>
  <si>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</si>
  <si>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</si>
  <si>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</si>
  <si>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</si>
  <si>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</si>
  <si>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</si>
  <si>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</si>
  <si>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</si>
  <si>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</si>
  <si>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</si>
  <si>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</si>
  <si>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</si>
  <si>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</si>
  <si>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</si>
  <si>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</si>
  <si>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</si>
  <si>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</si>
  <si>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</si>
  <si>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</si>
  <si>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</si>
  <si>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</si>
  <si>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</si>
  <si>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</si>
  <si>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</si>
  <si>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</si>
  <si>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</si>
  <si>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</si>
  <si>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</si>
  <si>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</si>
  <si>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</si>
  <si>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</si>
  <si>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</si>
  <si>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</si>
  <si>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</si>
  <si>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</si>
  <si>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</si>
  <si>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</si>
  <si>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</si>
  <si>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</si>
  <si>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</si>
  <si>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</si>
  <si>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</si>
  <si>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</si>
  <si>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</si>
  <si>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</si>
  <si>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</si>
  <si>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</si>
  <si>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</si>
  <si>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</si>
  <si>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</si>
  <si>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</si>
  <si>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</si>
  <si>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</si>
  <si>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</si>
  <si>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</si>
  <si>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</si>
  <si>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</si>
  <si>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</si>
  <si>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</si>
  <si>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</si>
  <si>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</si>
  <si>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</si>
  <si>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</si>
  <si>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</si>
  <si>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</si>
  <si>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</si>
  <si>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</si>
  <si>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</si>
  <si>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</si>
  <si>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</si>
  <si>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</si>
  <si>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</si>
  <si>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</si>
  <si>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</si>
  <si>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</si>
  <si>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</si>
  <si>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</si>
  <si>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</si>
  <si>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</si>
  <si>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</si>
  <si>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</si>
  <si>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</si>
  <si>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</si>
  <si>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</si>
  <si>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</si>
  <si>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</si>
  <si>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</si>
  <si>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</si>
  <si>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</si>
  <si>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</si>
  <si>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</si>
  <si>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</si>
  <si>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</si>
  <si>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</si>
  <si>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</si>
  <si>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</si>
  <si>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</si>
  <si>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</si>
  <si>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</si>
  <si>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</si>
  <si>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</si>
  <si>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</si>
  <si>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</si>
  <si>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</si>
  <si>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</si>
  <si>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</si>
  <si>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</si>
  <si>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</si>
  <si>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</si>
  <si>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</si>
  <si>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</si>
  <si>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</si>
  <si>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</si>
  <si>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</si>
  <si>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</si>
  <si>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</si>
  <si>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</si>
  <si>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</si>
  <si>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</si>
  <si>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</si>
  <si>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</si>
  <si>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</si>
  <si>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</si>
  <si>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</si>
  <si>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</si>
  <si>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</si>
  <si>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</si>
  <si>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</si>
  <si>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</si>
  <si>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</si>
  <si>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</si>
  <si>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</si>
  <si>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</si>
  <si>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</si>
  <si>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</si>
  <si>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</si>
  <si>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</si>
  <si>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</si>
  <si>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</si>
  <si>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</si>
  <si>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</si>
  <si>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</si>
  <si>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</si>
  <si>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</si>
  <si>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</si>
  <si>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</si>
  <si>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</si>
  <si>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</si>
  <si>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</si>
  <si>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</si>
  <si>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</si>
  <si>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</si>
  <si>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</si>
  <si>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</si>
  <si>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</si>
  <si>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</si>
  <si>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</si>
  <si>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</si>
  <si>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</si>
  <si>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</si>
  <si>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</si>
  <si>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</si>
  <si>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</si>
  <si>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</si>
  <si>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</si>
  <si>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</si>
  <si>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</si>
  <si>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</si>
  <si>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</si>
  <si>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</si>
  <si>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</si>
  <si>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</si>
  <si>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</si>
  <si>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</si>
  <si>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</si>
  <si>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</si>
  <si>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</si>
  <si>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</si>
  <si>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</si>
  <si>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</si>
  <si>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</si>
  <si>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</si>
  <si>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</si>
  <si>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</si>
  <si>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</si>
  <si>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</si>
  <si>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</si>
  <si>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</si>
  <si>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</si>
  <si>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</si>
  <si>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</si>
  <si>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</si>
  <si>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</si>
  <si>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</si>
  <si>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</si>
  <si>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</si>
  <si>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</si>
  <si>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</si>
  <si>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</si>
  <si>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</si>
  <si>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</si>
  <si>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</si>
  <si>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</si>
  <si>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</si>
  <si>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</si>
  <si>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</si>
  <si>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</si>
  <si>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</si>
  <si>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</si>
  <si>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</si>
  <si>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</si>
  <si>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</si>
  <si>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</si>
  <si>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</si>
  <si>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</si>
  <si>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</si>
  <si>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</si>
  <si>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</si>
  <si>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</si>
  <si>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</si>
  <si>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</si>
  <si>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</si>
  <si>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</si>
  <si>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</si>
  <si>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</si>
  <si>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</si>
  <si>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</si>
  <si>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</si>
  <si>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</si>
  <si>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</si>
  <si>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</si>
  <si>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</si>
  <si>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</si>
  <si>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</si>
  <si>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</si>
  <si>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</si>
  <si>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</si>
  <si>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</si>
  <si>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</si>
  <si>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</si>
  <si>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</si>
  <si>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</si>
  <si>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</si>
  <si>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</si>
  <si>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</si>
  <si>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</si>
  <si>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</si>
  <si>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</si>
  <si>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</si>
  <si>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</si>
  <si>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</si>
  <si>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</si>
  <si>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</si>
  <si>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</si>
  <si>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</si>
  <si>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</si>
  <si>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</si>
  <si>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</si>
  <si>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</si>
  <si>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</si>
  <si>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</si>
  <si>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</si>
  <si>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</si>
  <si>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</si>
  <si>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</si>
  <si>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</si>
  <si>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</si>
  <si>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</si>
  <si>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</si>
  <si>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</si>
  <si>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</si>
  <si>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</si>
  <si>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</si>
  <si>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</si>
  <si>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</si>
  <si>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</si>
  <si>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</si>
  <si>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</si>
  <si>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</si>
  <si>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</si>
  <si>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</si>
  <si>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</si>
  <si>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</si>
  <si>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</si>
  <si>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</si>
  <si>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</si>
  <si>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</si>
  <si>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</si>
  <si>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</si>
  <si>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</si>
  <si>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</si>
  <si>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</si>
  <si>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</si>
  <si>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</si>
  <si>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</si>
  <si>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</si>
  <si>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</si>
  <si>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</si>
  <si>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</si>
  <si>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</si>
  <si>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</si>
  <si>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</si>
  <si>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</si>
  <si>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</si>
  <si>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</si>
  <si>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</si>
  <si>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</si>
  <si>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</si>
  <si>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</si>
  <si>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</si>
  <si>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</si>
  <si>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</si>
  <si>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</si>
  <si>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</si>
  <si>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</si>
  <si>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</si>
  <si>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</si>
  <si>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</si>
  <si>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</si>
  <si>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</si>
  <si>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</si>
  <si>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</si>
  <si>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</si>
  <si>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</si>
  <si>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</si>
  <si>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</si>
  <si>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</si>
  <si>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</si>
  <si>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</si>
  <si>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</si>
  <si>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</si>
  <si>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</si>
  <si>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</si>
  <si>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</si>
  <si>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</si>
  <si>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</si>
  <si>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</si>
  <si>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</si>
  <si>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</si>
  <si>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</si>
  <si>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</si>
  <si>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</si>
  <si>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</si>
  <si>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</si>
  <si>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</si>
  <si>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</si>
  <si>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</si>
  <si>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</si>
  <si>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</si>
  <si>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</si>
  <si>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</si>
  <si>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</si>
  <si>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</si>
  <si>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</si>
  <si>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</si>
  <si>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</si>
  <si>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</si>
  <si>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</si>
  <si>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</si>
  <si>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</si>
  <si>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</si>
  <si>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</si>
  <si>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</si>
  <si>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</si>
  <si>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</si>
  <si>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</si>
  <si>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</si>
  <si>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</si>
  <si>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</si>
  <si>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</si>
  <si>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</si>
  <si>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</si>
  <si>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</si>
  <si>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</si>
  <si>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</si>
  <si>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</si>
  <si>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</si>
  <si>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</si>
  <si>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</si>
  <si>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</si>
  <si>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</si>
  <si>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</si>
  <si>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</si>
  <si>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</si>
  <si>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</si>
  <si>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</si>
  <si>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</si>
  <si>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</si>
  <si>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</si>
  <si>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</si>
  <si>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</si>
  <si>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</si>
  <si>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</si>
  <si>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</si>
  <si>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</si>
  <si>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</si>
  <si>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</si>
  <si>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</si>
  <si>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</si>
  <si>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</si>
  <si>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</si>
  <si>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</si>
  <si>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</si>
  <si>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</si>
  <si>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</si>
  <si>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</si>
  <si>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</si>
  <si>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</si>
  <si>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</si>
  <si>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</si>
  <si>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</si>
  <si>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</si>
  <si>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</si>
  <si>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</si>
  <si>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</si>
  <si>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</si>
  <si>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</si>
  <si>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</si>
  <si>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</si>
  <si>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</si>
  <si>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</si>
  <si>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</si>
  <si>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</si>
  <si>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</si>
  <si>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</si>
  <si>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</si>
  <si>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</si>
  <si>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</si>
  <si>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</si>
  <si>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</si>
  <si>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</si>
  <si>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</si>
  <si>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</si>
  <si>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</si>
  <si>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</si>
  <si>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</si>
  <si>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</si>
  <si>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</si>
  <si>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</si>
  <si>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</si>
  <si>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</si>
  <si>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</si>
  <si>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</si>
  <si>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</si>
  <si>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</si>
  <si>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</si>
  <si>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</si>
  <si>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</si>
  <si>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</si>
  <si>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</si>
  <si>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</si>
  <si>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</si>
  <si>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</si>
  <si>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</si>
  <si>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</si>
  <si>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</si>
  <si>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</si>
  <si>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</si>
  <si>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</si>
  <si>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</si>
  <si>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</si>
  <si>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</si>
  <si>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</si>
  <si>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</si>
  <si>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</si>
  <si>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</si>
  <si>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</si>
  <si>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</si>
  <si>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</si>
  <si>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</si>
  <si>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</si>
  <si>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</si>
  <si>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</si>
  <si>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</si>
  <si>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</si>
  <si>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</si>
  <si>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</si>
  <si>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</si>
  <si>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</si>
  <si>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</si>
  <si>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</si>
  <si>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</si>
  <si>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</si>
  <si>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</si>
  <si>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</si>
  <si>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</si>
  <si>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</si>
  <si>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</si>
  <si>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</si>
  <si>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</si>
  <si>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</si>
  <si>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</si>
  <si>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</si>
  <si>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</si>
  <si>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</si>
  <si>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</si>
  <si>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</si>
  <si>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</si>
  <si>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</si>
  <si>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</si>
  <si>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</si>
  <si>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</si>
  <si>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</si>
  <si>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</si>
  <si>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</si>
  <si>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</si>
  <si>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</si>
  <si>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</si>
  <si>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</si>
  <si>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</si>
  <si>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</si>
  <si>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</si>
  <si>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</si>
  <si>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</si>
  <si>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</si>
  <si>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</si>
  <si>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</si>
  <si>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</si>
  <si>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</si>
  <si>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</si>
  <si>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</si>
  <si>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</si>
  <si>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</si>
  <si>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</si>
  <si>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</si>
  <si>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</si>
  <si>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</si>
  <si>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</si>
  <si>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</si>
  <si>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</si>
  <si>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</si>
  <si>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</si>
  <si>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</si>
  <si>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</si>
  <si>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</si>
  <si>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</si>
  <si>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</si>
  <si>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</si>
  <si>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</si>
  <si>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</si>
  <si>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</si>
  <si>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</si>
  <si>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</si>
  <si>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</si>
  <si>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</si>
  <si>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</si>
  <si>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</si>
  <si>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</si>
  <si>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</si>
  <si>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</si>
  <si>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</si>
  <si>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</si>
  <si>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</si>
  <si>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</si>
  <si>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</si>
  <si>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</si>
  <si>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</si>
  <si>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</si>
  <si>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</si>
  <si>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</si>
  <si>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</si>
  <si>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</si>
  <si>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</si>
  <si>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</si>
  <si>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</si>
  <si>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</si>
  <si>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</si>
  <si>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</si>
  <si>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</si>
  <si>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</si>
  <si>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</si>
  <si>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</si>
  <si>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</si>
  <si>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</si>
  <si>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</si>
  <si>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</si>
  <si>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</si>
  <si>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</si>
  <si>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</si>
  <si>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</si>
  <si>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</si>
  <si>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</si>
  <si>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</si>
  <si>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</si>
  <si>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</si>
  <si>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</si>
  <si>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</si>
  <si>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</si>
  <si>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</si>
  <si>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</si>
  <si>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</si>
  <si>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</si>
  <si>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</si>
  <si>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</si>
  <si>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</si>
  <si>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</si>
  <si>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</si>
  <si>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</si>
  <si>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</si>
  <si>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</si>
  <si>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</si>
  <si>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</si>
  <si>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</si>
  <si>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</si>
  <si>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</si>
  <si>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</si>
  <si>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</si>
  <si>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</si>
  <si>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</si>
  <si>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</si>
  <si>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</si>
  <si>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</si>
  <si>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</si>
  <si>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</si>
  <si>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</si>
  <si>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</si>
  <si>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</si>
  <si>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</si>
  <si>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</si>
  <si>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</si>
  <si>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</si>
  <si>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</si>
  <si>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</si>
  <si>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</si>
  <si>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</si>
  <si>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</si>
  <si>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</si>
  <si>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</si>
  <si>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</si>
  <si>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</si>
  <si>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</si>
  <si>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</si>
  <si>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</si>
  <si>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</si>
  <si>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</si>
  <si>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</si>
  <si>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</si>
  <si>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</si>
  <si>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</si>
  <si>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</si>
  <si>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</si>
  <si>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</si>
  <si>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</si>
  <si>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</si>
  <si>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</si>
  <si>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</si>
  <si>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</si>
  <si>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</si>
  <si>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</si>
  <si>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</si>
  <si>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</si>
  <si>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</si>
  <si>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</si>
  <si>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</si>
  <si>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</si>
  <si>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</si>
  <si>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</si>
  <si>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</si>
  <si>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</si>
  <si>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</si>
  <si>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</si>
  <si>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</si>
  <si>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</si>
  <si>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</si>
  <si>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</si>
  <si>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</si>
  <si>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</si>
  <si>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</si>
  <si>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</si>
  <si>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</si>
  <si>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</si>
  <si>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</si>
  <si>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</si>
  <si>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</si>
  <si>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</si>
  <si>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</si>
  <si>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</si>
  <si>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</si>
  <si>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</si>
  <si>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</si>
  <si>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</si>
  <si>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</si>
  <si>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</si>
  <si>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</si>
  <si>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</si>
  <si>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</si>
  <si>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</si>
  <si>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</si>
  <si>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</si>
  <si>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</si>
  <si>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</si>
  <si>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</si>
  <si>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</si>
  <si>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</si>
  <si>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</si>
  <si>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</si>
  <si>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</si>
  <si>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</si>
  <si>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</si>
  <si>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</si>
  <si>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</si>
  <si>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</si>
  <si>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</si>
  <si>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</si>
  <si>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</si>
  <si>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</si>
  <si>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</si>
  <si>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</si>
  <si>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</si>
  <si>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</si>
  <si>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</si>
  <si>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</si>
  <si>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</si>
  <si>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</si>
  <si>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</si>
  <si>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</si>
  <si>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</si>
  <si>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</si>
  <si>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</si>
  <si>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</si>
  <si>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</si>
  <si>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</si>
  <si>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</si>
  <si>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</si>
  <si>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</si>
  <si>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</si>
  <si>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</si>
  <si>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</si>
  <si>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</si>
  <si>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</si>
  <si>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</si>
  <si>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</si>
  <si>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</si>
  <si>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</si>
  <si>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</si>
  <si>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</si>
  <si>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</si>
  <si>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</si>
  <si>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</si>
  <si>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</si>
  <si>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</si>
  <si>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</si>
  <si>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</si>
  <si>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</si>
  <si>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</si>
  <si>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</si>
  <si>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</si>
  <si>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</si>
  <si>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</si>
  <si>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</si>
  <si>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</si>
  <si>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</si>
  <si>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</si>
  <si>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</si>
  <si>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</si>
  <si>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</si>
  <si>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</si>
  <si>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</si>
  <si>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</si>
  <si>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</si>
  <si>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</si>
  <si>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</si>
  <si>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</si>
  <si>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</si>
  <si>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</si>
  <si>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</si>
  <si>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</si>
  <si>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</si>
  <si>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</si>
  <si>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</si>
  <si>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</si>
  <si>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</si>
  <si>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</si>
  <si>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</si>
  <si>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</si>
  <si>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</si>
  <si>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</si>
  <si>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</si>
  <si>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</si>
  <si>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</si>
  <si>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</si>
  <si>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</si>
  <si>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</si>
  <si>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</si>
  <si>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</si>
  <si>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</si>
  <si>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</si>
  <si>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</si>
  <si>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</si>
  <si>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</si>
  <si>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</si>
  <si>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</si>
  <si>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</si>
  <si>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</si>
  <si>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</si>
  <si>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</si>
  <si>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</si>
  <si>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</si>
  <si>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</si>
  <si>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</si>
  <si>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</si>
  <si>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</si>
  <si>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</si>
  <si>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</si>
  <si>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</si>
  <si>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</si>
  <si>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</si>
  <si>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</si>
  <si>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</si>
  <si>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</si>
  <si>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</si>
  <si>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</si>
  <si>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</si>
  <si>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</si>
  <si>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</si>
  <si>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</si>
  <si>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</si>
  <si>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</si>
  <si>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</si>
  <si>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</si>
  <si>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</si>
  <si>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</si>
  <si>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</si>
  <si>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</si>
  <si>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</si>
  <si>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</si>
  <si>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</si>
  <si>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</si>
  <si>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</si>
  <si>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</si>
  <si>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</si>
  <si>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</si>
  <si>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</si>
  <si>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</si>
  <si>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</si>
  <si>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</si>
  <si>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</si>
  <si>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</si>
  <si>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</si>
  <si>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</si>
  <si>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</si>
  <si>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</si>
  <si>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</si>
  <si>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</si>
  <si>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</si>
  <si>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</si>
  <si>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</si>
  <si>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</si>
  <si>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</si>
  <si>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</si>
  <si>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</si>
  <si>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</si>
  <si>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</si>
  <si>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</si>
  <si>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</si>
  <si>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</si>
  <si>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</si>
  <si>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</si>
  <si>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</si>
  <si>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</si>
  <si>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</si>
  <si>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</si>
  <si>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</si>
  <si>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</si>
  <si>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</si>
  <si>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</si>
  <si>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</si>
  <si>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</si>
  <si>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</si>
  <si>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</si>
  <si>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</si>
  <si>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</si>
  <si>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</si>
  <si>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</si>
  <si>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</si>
  <si>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</si>
  <si>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</si>
  <si>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</si>
  <si>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</si>
  <si>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</si>
  <si>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</si>
  <si>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</si>
  <si>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</si>
  <si>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</si>
  <si>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</si>
  <si>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</si>
  <si>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</si>
  <si>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</si>
  <si>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</si>
  <si>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</si>
  <si>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</si>
  <si>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</si>
  <si>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</si>
  <si>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</si>
  <si>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</si>
  <si>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</si>
  <si>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</si>
  <si>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</si>
  <si>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</si>
  <si>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</si>
  <si>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</si>
  <si>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</si>
  <si>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</si>
  <si>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</si>
  <si>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</si>
  <si>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</si>
  <si>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</si>
  <si>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</si>
  <si>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</si>
  <si>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</si>
  <si>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</si>
  <si>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</si>
  <si>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</si>
  <si>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</si>
  <si>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</si>
  <si>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</si>
  <si>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</si>
  <si>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</si>
  <si>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</si>
  <si>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</si>
  <si>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</si>
  <si>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</si>
  <si>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</si>
  <si>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</si>
  <si>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</si>
  <si>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</si>
  <si>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</si>
  <si>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</si>
  <si>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</si>
  <si>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</si>
  <si>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</si>
  <si>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</si>
  <si>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</si>
  <si>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</si>
  <si>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</si>
  <si>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</si>
  <si>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</si>
  <si>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</si>
  <si>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</si>
  <si>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</si>
  <si>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</si>
  <si>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</si>
  <si>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</si>
  <si>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</si>
  <si>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</si>
  <si>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</si>
  <si>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</si>
  <si>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</si>
  <si>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</si>
  <si>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</si>
  <si>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</si>
  <si>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</si>
  <si>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</si>
  <si>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</si>
  <si>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</si>
  <si>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</si>
  <si>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</si>
  <si>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</si>
  <si>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</si>
  <si>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</si>
  <si>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</si>
  <si>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</si>
  <si>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</si>
  <si>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</si>
  <si>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</si>
  <si>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</si>
  <si>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</si>
  <si>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</si>
  <si>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</si>
  <si>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</si>
  <si>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</si>
  <si>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</si>
  <si>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</si>
  <si>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</si>
  <si>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</si>
  <si>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</si>
  <si>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</si>
  <si>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</si>
  <si>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</si>
  <si>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</si>
  <si>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</si>
  <si>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</si>
  <si>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</si>
  <si>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</si>
  <si>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</si>
  <si>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</si>
  <si>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</si>
  <si>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</si>
  <si>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</si>
  <si>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</si>
  <si>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</si>
  <si>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</si>
  <si>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</si>
  <si>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</si>
  <si>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</si>
  <si>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</si>
  <si>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</si>
  <si>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</si>
  <si>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</si>
  <si>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</si>
  <si>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</si>
  <si>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</si>
  <si>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</si>
  <si>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</si>
  <si>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</si>
  <si>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</si>
  <si>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</si>
  <si>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</si>
  <si>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</si>
  <si>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</si>
  <si>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</si>
  <si>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</si>
  <si>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</si>
  <si>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</si>
  <si>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</si>
  <si>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</si>
  <si>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</si>
  <si>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</si>
  <si>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</si>
  <si>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</si>
  <si>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</si>
  <si>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</si>
  <si>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</si>
  <si>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</si>
  <si>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</si>
  <si>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</si>
  <si>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</si>
  <si>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</si>
  <si>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</si>
  <si>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</si>
  <si>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</si>
  <si>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</si>
  <si>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</si>
  <si>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</si>
  <si>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</si>
  <si>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</si>
  <si>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</si>
  <si>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</si>
  <si>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</si>
  <si>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</si>
  <si>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</si>
  <si>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</si>
  <si>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</si>
  <si>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</si>
  <si>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</si>
  <si>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</si>
  <si>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</si>
  <si>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</si>
  <si>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</si>
  <si>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</si>
  <si>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</si>
  <si>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</si>
  <si>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</si>
  <si>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</si>
  <si>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</si>
  <si>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</si>
  <si>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</si>
  <si>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</si>
  <si>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</si>
  <si>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</si>
  <si>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</si>
  <si>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</si>
  <si>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</si>
  <si>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</si>
  <si>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</si>
  <si>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</si>
  <si>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</si>
  <si>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</si>
  <si>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</si>
  <si>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</si>
  <si>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</si>
  <si>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</si>
  <si>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</si>
  <si>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</si>
  <si>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</si>
  <si>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</si>
  <si>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</si>
  <si>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</si>
  <si>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</si>
  <si>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</si>
  <si>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</si>
  <si>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</si>
  <si>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</si>
  <si>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</si>
  <si>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</si>
  <si>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</si>
  <si>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</si>
  <si>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</si>
  <si>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</si>
  <si>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</si>
  <si>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</si>
  <si>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</si>
  <si>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</si>
  <si>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</si>
  <si>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</si>
  <si>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</si>
  <si>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</si>
  <si>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</si>
  <si>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</si>
  <si>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</si>
  <si>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</si>
  <si>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</si>
  <si>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</si>
  <si>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</si>
  <si>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</si>
  <si>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</si>
  <si>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</si>
  <si>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</si>
  <si>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</si>
  <si>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</si>
  <si>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</si>
  <si>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</si>
  <si>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</si>
  <si>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</si>
  <si>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</si>
  <si>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</si>
  <si>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</si>
  <si>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</si>
  <si>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</si>
  <si>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</si>
  <si>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</si>
  <si>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</si>
  <si>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</si>
  <si>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</si>
  <si>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</si>
  <si>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</si>
  <si>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</si>
  <si>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</si>
  <si>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</si>
  <si>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</si>
  <si>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</si>
  <si>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</si>
  <si>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</si>
  <si>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</si>
  <si>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</si>
  <si>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</si>
  <si>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</si>
  <si>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</si>
  <si>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</si>
  <si>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</si>
  <si>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</si>
  <si>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</si>
  <si>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</si>
  <si>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</si>
  <si>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</si>
  <si>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</si>
  <si>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</si>
  <si>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</si>
  <si>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</si>
  <si>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</si>
  <si>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</si>
  <si>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</si>
  <si>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</si>
  <si>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</si>
  <si>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</si>
  <si>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</si>
  <si>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</si>
  <si>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</si>
  <si>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</si>
  <si>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</si>
  <si>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</si>
  <si>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</si>
  <si>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</si>
  <si>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</si>
  <si>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</si>
  <si>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</si>
  <si>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</si>
  <si>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</si>
  <si>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</si>
  <si>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</si>
  <si>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</si>
  <si>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</si>
  <si>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</si>
  <si>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</si>
  <si>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</si>
  <si>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</si>
  <si>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</si>
  <si>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</si>
  <si>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</si>
  <si>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</si>
  <si>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</si>
  <si>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</si>
  <si>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</si>
  <si>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</si>
  <si>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</si>
  <si>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</si>
  <si>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</si>
  <si>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</si>
  <si>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</si>
  <si>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</si>
  <si>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</si>
  <si>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</si>
  <si>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</si>
  <si>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</si>
  <si>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</si>
  <si>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</si>
  <si>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</si>
  <si>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</si>
  <si>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</si>
  <si>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</si>
  <si>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</si>
  <si>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</si>
  <si>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</si>
  <si>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</si>
  <si>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</si>
  <si>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</si>
  <si>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</si>
  <si>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</si>
  <si>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</si>
  <si>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</si>
  <si>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</si>
  <si>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</si>
  <si>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</si>
  <si>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</si>
  <si>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</si>
  <si>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</si>
  <si>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</si>
  <si>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</si>
  <si>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</si>
  <si>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</si>
  <si>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</si>
  <si>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</si>
  <si>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</si>
  <si>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</si>
  <si>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</si>
  <si>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</si>
  <si>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</si>
  <si>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</si>
  <si>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</si>
  <si>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</si>
  <si>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</si>
  <si>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</si>
  <si>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</si>
  <si>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</si>
  <si>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</si>
  <si>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</si>
  <si>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</si>
  <si>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</si>
  <si>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</si>
  <si>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</si>
  <si>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</si>
  <si>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</si>
  <si>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</si>
  <si>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</si>
  <si>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</si>
  <si>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</si>
  <si>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</si>
  <si>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</si>
  <si>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</si>
  <si>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</si>
  <si>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</si>
  <si>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</si>
  <si>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</si>
  <si>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</si>
  <si>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</si>
  <si>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</si>
  <si>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</si>
  <si>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</si>
  <si>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</si>
  <si>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</si>
  <si>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</si>
  <si>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</si>
  <si>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</si>
  <si>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</si>
  <si>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</si>
  <si>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</si>
  <si>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</si>
  <si>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</si>
  <si>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</si>
  <si>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</si>
  <si>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</si>
  <si>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</si>
  <si>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</si>
  <si>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</si>
  <si>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</si>
  <si>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</si>
  <si>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</si>
  <si>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</si>
  <si>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</si>
  <si>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</si>
  <si>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</si>
  <si>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</si>
  <si>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</si>
  <si>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</si>
  <si>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</si>
  <si>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</si>
  <si>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</si>
  <si>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</si>
  <si>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</si>
  <si>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</si>
  <si>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</si>
  <si>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</si>
  <si>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</si>
  <si>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</si>
  <si>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</si>
  <si>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</si>
  <si>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</si>
  <si>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</si>
  <si>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</si>
  <si>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</si>
  <si>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</si>
  <si>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</si>
  <si>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</si>
  <si>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</si>
  <si>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</si>
  <si>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</si>
  <si>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</si>
  <si>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</si>
  <si>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</si>
  <si>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</si>
  <si>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</si>
  <si>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</si>
  <si>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</si>
  <si>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</si>
  <si>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</si>
  <si>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</si>
  <si>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</si>
  <si>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</si>
  <si>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</si>
  <si>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</si>
  <si>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</si>
  <si>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</si>
  <si>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</si>
  <si>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</si>
  <si>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</si>
  <si>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</si>
  <si>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</si>
  <si>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</si>
  <si>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</si>
  <si>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</si>
  <si>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</si>
  <si>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</si>
  <si>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</si>
  <si>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</si>
  <si>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</si>
  <si>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</si>
  <si>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</si>
  <si>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</si>
  <si>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</si>
  <si>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</si>
  <si>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</si>
  <si>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</si>
  <si>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</si>
  <si>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</si>
  <si>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</si>
  <si>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</si>
  <si>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</si>
  <si>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</si>
  <si>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</si>
  <si>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</si>
  <si>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</si>
  <si>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</si>
  <si>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</si>
  <si>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</si>
  <si>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</si>
  <si>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</si>
  <si>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</si>
  <si>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</si>
  <si>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</si>
  <si>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</si>
  <si>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</si>
  <si>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</si>
  <si>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</si>
  <si>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</si>
  <si>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</si>
  <si>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</si>
  <si>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</si>
  <si>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</si>
  <si>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</si>
  <si>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</si>
  <si>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</si>
  <si>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</si>
  <si>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</si>
  <si>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</si>
  <si>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</si>
  <si>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</si>
  <si>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</si>
  <si>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</si>
  <si>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</si>
  <si>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</si>
  <si>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</si>
  <si>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</si>
  <si>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</si>
  <si>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</si>
  <si>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</si>
  <si>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</si>
  <si>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</si>
  <si>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</si>
  <si>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</si>
  <si>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</si>
  <si>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</si>
  <si>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</si>
  <si>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</si>
  <si>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</si>
  <si>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</si>
  <si>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</si>
  <si>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</si>
  <si>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</si>
  <si>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</si>
  <si>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</si>
  <si>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</si>
  <si>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</si>
  <si>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</si>
  <si>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</si>
  <si>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</si>
  <si>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</si>
  <si>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</si>
  <si>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</si>
  <si>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</si>
  <si>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</si>
  <si>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</si>
  <si>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</si>
  <si>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</si>
  <si>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</si>
  <si>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</si>
  <si>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</si>
  <si>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</si>
  <si>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</si>
  <si>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</si>
  <si>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</si>
  <si>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</si>
  <si>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</si>
  <si>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</si>
  <si>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</si>
  <si>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</si>
  <si>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</si>
  <si>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</si>
  <si>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</si>
  <si>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</si>
  <si>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</si>
  <si>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</si>
  <si>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</si>
  <si>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</si>
  <si>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</si>
  <si>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</si>
  <si>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</si>
  <si>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</si>
  <si>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</si>
  <si>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</si>
  <si>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</si>
  <si>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</si>
  <si>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</si>
  <si>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</si>
  <si>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</si>
  <si>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</si>
  <si>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</si>
  <si>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</si>
  <si>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</si>
  <si>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</si>
  <si>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</si>
  <si>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</si>
  <si>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</si>
  <si>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</si>
  <si>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</si>
  <si>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</si>
  <si>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</si>
  <si>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</si>
  <si>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</si>
  <si>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</si>
  <si>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</si>
  <si>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</si>
  <si>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</si>
  <si>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</si>
  <si>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</si>
  <si>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</si>
  <si>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</si>
  <si>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</si>
  <si>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</si>
  <si>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</si>
  <si>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</si>
  <si>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</si>
  <si>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</si>
  <si>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</si>
  <si>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</si>
  <si>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</si>
  <si>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</si>
  <si>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</si>
  <si>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</si>
  <si>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</si>
  <si>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</si>
  <si>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</si>
  <si>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</si>
  <si>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</si>
  <si>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</si>
  <si>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</si>
  <si>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</si>
  <si>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</si>
  <si>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</si>
  <si>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</si>
  <si>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</si>
  <si>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</si>
  <si>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</si>
  <si>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</si>
  <si>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</si>
  <si>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</si>
  <si>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</si>
  <si>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</si>
  <si>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</si>
  <si>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</si>
  <si>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</si>
  <si>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</si>
  <si>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</si>
  <si>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</si>
  <si>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</si>
  <si>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</si>
  <si>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</si>
  <si>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</si>
  <si>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</si>
  <si>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</si>
  <si>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</si>
  <si>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</si>
  <si>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</si>
  <si>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</si>
  <si>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</si>
  <si>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</si>
  <si>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</si>
  <si>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</si>
  <si>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</si>
  <si>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</si>
  <si>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</si>
  <si>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</si>
  <si>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</si>
  <si>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</si>
  <si>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</si>
  <si>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</si>
  <si>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</si>
  <si>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</si>
  <si>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</si>
  <si>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</si>
  <si>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</si>
  <si>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</si>
  <si>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</si>
  <si>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</si>
  <si>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</si>
  <si>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</si>
  <si>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</si>
  <si>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</si>
  <si>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</si>
  <si>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</si>
  <si>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</si>
  <si>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</si>
  <si>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</si>
  <si>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</si>
  <si>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</si>
  <si>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</si>
  <si>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</si>
  <si>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</si>
  <si>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</si>
  <si>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</si>
  <si>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</si>
  <si>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</si>
  <si>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</si>
  <si>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</si>
  <si>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</si>
  <si>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</si>
  <si>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</si>
  <si>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</si>
  <si>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</si>
  <si>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</si>
  <si>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</si>
  <si>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</si>
  <si>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</si>
  <si>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</si>
  <si>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</si>
  <si>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</si>
  <si>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</si>
  <si>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</si>
  <si>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</si>
  <si>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</si>
  <si>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</si>
  <si>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</si>
  <si>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</si>
  <si>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</si>
  <si>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</si>
  <si>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</si>
  <si>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</si>
  <si>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</si>
  <si>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</si>
  <si>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</si>
  <si>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</si>
  <si>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</si>
  <si>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</si>
  <si>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</si>
  <si>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</si>
  <si>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</si>
  <si>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</si>
  <si>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</si>
  <si>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</si>
  <si>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</si>
  <si>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</si>
  <si>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</si>
  <si>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</si>
  <si>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</si>
  <si>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</si>
  <si>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</si>
  <si>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</si>
  <si>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</si>
  <si>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</si>
  <si>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</si>
  <si>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</si>
  <si>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</si>
  <si>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</si>
  <si>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</si>
  <si>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</si>
  <si>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</si>
  <si>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</si>
  <si>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</si>
  <si>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</si>
  <si>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</si>
  <si>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</si>
  <si>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</si>
  <si>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</si>
  <si>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</si>
  <si>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</si>
  <si>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</si>
  <si>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</si>
  <si>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</si>
  <si>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</si>
  <si>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</si>
  <si>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</si>
  <si>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</si>
  <si>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</si>
  <si>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</si>
  <si>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</si>
  <si>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</si>
  <si>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</si>
  <si>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</si>
  <si>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</si>
  <si>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</si>
  <si>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</si>
  <si>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</si>
  <si>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</si>
  <si>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</si>
  <si>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</si>
  <si>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</si>
  <si>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</si>
  <si>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</si>
  <si>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</si>
  <si>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</si>
  <si>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</si>
  <si>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</si>
  <si>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</si>
  <si>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</si>
  <si>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</si>
  <si>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</si>
  <si>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</si>
  <si>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</si>
  <si>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</si>
  <si>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</si>
  <si>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</si>
  <si>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</si>
  <si>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</si>
  <si>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</si>
  <si>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</si>
  <si>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</si>
  <si>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</si>
  <si>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</si>
  <si>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</si>
  <si>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</si>
  <si>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</si>
  <si>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</si>
  <si>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</si>
  <si>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</si>
  <si>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</si>
  <si>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</si>
  <si>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</si>
  <si>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</si>
  <si>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</si>
  <si>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</si>
  <si>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</si>
  <si>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</si>
  <si>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</si>
  <si>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</si>
  <si>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</si>
  <si>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</si>
  <si>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</si>
  <si>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</si>
  <si>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</si>
  <si>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</si>
  <si>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</si>
  <si>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</si>
  <si>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</si>
  <si>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</si>
  <si>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</si>
  <si>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</si>
  <si>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</si>
  <si>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</si>
  <si>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</si>
  <si>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</si>
  <si>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</si>
  <si>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</si>
  <si>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</si>
  <si>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</si>
  <si>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</si>
  <si>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</si>
  <si>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</si>
  <si>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</si>
  <si>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</si>
  <si>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</si>
  <si>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</si>
  <si>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</si>
  <si>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</si>
  <si>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</si>
  <si>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</si>
  <si>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</si>
  <si>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</si>
  <si>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</si>
  <si>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</si>
  <si>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</si>
  <si>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</si>
  <si>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</si>
  <si>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</si>
  <si>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</si>
  <si>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</si>
  <si>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</si>
  <si>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</si>
  <si>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</si>
  <si>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</si>
  <si>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</si>
  <si>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</si>
  <si>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</si>
  <si>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</si>
  <si>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</si>
  <si>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</si>
  <si>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</si>
  <si>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</si>
  <si>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</si>
  <si>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</si>
  <si>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</si>
  <si>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</si>
  <si>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</si>
  <si>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</si>
  <si>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</si>
  <si>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</si>
  <si>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</si>
  <si>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</si>
  <si>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</si>
  <si>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</si>
  <si>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</si>
  <si>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</si>
  <si>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</si>
  <si>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</si>
  <si>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</si>
  <si>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</si>
  <si>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</si>
  <si>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</si>
  <si>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</si>
  <si>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</si>
  <si>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</si>
  <si>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</si>
  <si>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</si>
  <si>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</si>
  <si>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</si>
  <si>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</si>
  <si>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</si>
  <si>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</si>
  <si>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</si>
  <si>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</si>
  <si>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</si>
  <si>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</si>
  <si>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</si>
  <si>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</si>
  <si>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</si>
  <si>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</si>
  <si>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</si>
  <si>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</si>
  <si>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</si>
  <si>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</si>
  <si>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</si>
  <si>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</si>
  <si>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</si>
  <si>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</si>
  <si>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</si>
  <si>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</si>
  <si>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</si>
  <si>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</si>
  <si>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</si>
  <si>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</si>
  <si>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</si>
  <si>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</si>
  <si>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</si>
  <si>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</si>
  <si>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</si>
  <si>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</si>
  <si>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</si>
  <si>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</si>
  <si>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</si>
  <si>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</si>
  <si>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</si>
  <si>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</si>
  <si>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</si>
  <si>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</si>
  <si>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</si>
  <si>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</si>
  <si>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</si>
  <si>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</si>
  <si>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</si>
  <si>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</si>
  <si>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</si>
  <si>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</si>
  <si>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</si>
  <si>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</si>
  <si>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</si>
  <si>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</si>
  <si>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</si>
  <si>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</si>
  <si>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</si>
  <si>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</si>
  <si>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</si>
  <si>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</si>
  <si>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</si>
  <si>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</si>
  <si>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</si>
  <si>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</si>
  <si>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</si>
  <si>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</si>
  <si>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</si>
  <si>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</si>
  <si>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</si>
  <si>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</si>
  <si>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</si>
  <si>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</si>
  <si>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</si>
  <si>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</si>
  <si>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</si>
  <si>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</si>
  <si>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</si>
  <si>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</si>
  <si>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</si>
  <si>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</si>
  <si>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</si>
  <si>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</si>
  <si>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</si>
  <si>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</si>
  <si>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</si>
  <si>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</si>
  <si>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</si>
  <si>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</si>
  <si>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</si>
  <si>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</si>
  <si>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</si>
  <si>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</si>
  <si>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</si>
  <si>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</si>
  <si>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</si>
  <si>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</si>
  <si>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</si>
  <si>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</si>
  <si>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</si>
  <si>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</si>
  <si>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</si>
  <si>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</si>
  <si>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</si>
  <si>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</si>
  <si>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</si>
  <si>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</si>
  <si>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</si>
  <si>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</si>
  <si>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</si>
  <si>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</si>
  <si>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</si>
  <si>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</si>
  <si>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</si>
  <si>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</si>
  <si>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</si>
  <si>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</si>
  <si>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</si>
  <si>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</si>
  <si>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</si>
  <si>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</si>
  <si>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</si>
  <si>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</si>
  <si>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</si>
  <si>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</si>
  <si>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</si>
  <si>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</si>
  <si>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</si>
  <si>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</si>
  <si>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</si>
  <si>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</si>
  <si>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</si>
  <si>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</si>
  <si>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</si>
  <si>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</si>
  <si>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</si>
  <si>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</si>
  <si>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</si>
  <si>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</si>
  <si>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</si>
  <si>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</si>
  <si>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</si>
  <si>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</si>
  <si>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</si>
  <si>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</si>
  <si>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</si>
  <si>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</si>
  <si>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</si>
  <si>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</si>
  <si>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</si>
  <si>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</si>
  <si>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</si>
  <si>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</si>
  <si>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</si>
  <si>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</si>
  <si>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</si>
  <si>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</si>
  <si>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</si>
  <si>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</si>
  <si>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</si>
  <si>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</si>
  <si>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</si>
  <si>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</si>
  <si>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</si>
  <si>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</si>
  <si>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</si>
  <si>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</si>
  <si>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</si>
  <si>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</si>
  <si>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</si>
  <si>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</si>
  <si>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</si>
  <si>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</si>
  <si>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</si>
  <si>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</si>
  <si>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</si>
  <si>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</si>
  <si>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</si>
  <si>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</si>
  <si>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</si>
  <si>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</si>
  <si>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</si>
  <si>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</si>
  <si>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</si>
  <si>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</si>
  <si>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</si>
  <si>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</si>
  <si>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</si>
  <si>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</si>
  <si>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</si>
  <si>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</si>
  <si>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</si>
  <si>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</si>
  <si>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</si>
  <si>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</si>
  <si>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</si>
  <si>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</si>
  <si>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</si>
  <si>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</si>
  <si>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</si>
  <si>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</si>
  <si>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</si>
  <si>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</si>
  <si>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</si>
  <si>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</si>
  <si>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</si>
  <si>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</si>
  <si>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</si>
  <si>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</si>
  <si>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</si>
  <si>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</si>
  <si>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</si>
  <si>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</si>
  <si>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</si>
  <si>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</si>
  <si>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</si>
  <si>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</si>
  <si>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</si>
  <si>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</si>
  <si>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</si>
  <si>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</si>
  <si>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</si>
  <si>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</si>
  <si>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</si>
  <si>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</si>
  <si>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</si>
  <si>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</si>
  <si>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</si>
  <si>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</si>
  <si>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</si>
  <si>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</si>
  <si>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</si>
  <si>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</si>
  <si>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</si>
  <si>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</si>
  <si>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</si>
  <si>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</si>
  <si>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</si>
  <si>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</si>
  <si>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</si>
  <si>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</si>
  <si>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</si>
  <si>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</si>
  <si>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</si>
  <si>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</si>
  <si>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</si>
  <si>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</si>
  <si>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</si>
  <si>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</si>
  <si>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</si>
  <si>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</si>
  <si>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</si>
  <si>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</si>
  <si>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</si>
  <si>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</si>
  <si>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</si>
  <si>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</si>
  <si>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</si>
  <si>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</si>
  <si>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</si>
  <si>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</si>
  <si>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</si>
  <si>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</si>
  <si>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</si>
  <si>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</si>
  <si>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</si>
  <si>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</si>
  <si>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</si>
  <si>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</si>
  <si>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</si>
  <si>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</si>
  <si>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</si>
  <si>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</si>
  <si>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</si>
  <si>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</si>
  <si>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</si>
  <si>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</si>
  <si>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</si>
  <si>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</si>
  <si>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</si>
  <si>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</si>
  <si>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</si>
  <si>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</si>
  <si>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</si>
  <si>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</si>
  <si>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</si>
  <si>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</si>
  <si>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</si>
  <si>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</si>
  <si>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</si>
  <si>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</si>
  <si>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</si>
  <si>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</si>
  <si>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</si>
  <si>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</si>
  <si>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</si>
  <si>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</si>
  <si>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</si>
  <si>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</si>
  <si>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</si>
  <si>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</si>
  <si>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</si>
  <si>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</si>
  <si>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</si>
  <si>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</si>
  <si>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</si>
  <si>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</si>
  <si>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</si>
  <si>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</si>
  <si>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</si>
  <si>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</si>
  <si>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</si>
  <si>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</si>
  <si>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</si>
  <si>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</si>
  <si>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</si>
  <si>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</si>
  <si>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</si>
  <si>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</si>
  <si>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</si>
  <si>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</si>
  <si>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</si>
  <si>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</si>
  <si>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</si>
  <si>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</si>
  <si>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</si>
  <si>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</si>
  <si>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</si>
  <si>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</si>
  <si>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</si>
  <si>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</si>
  <si>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</si>
  <si>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</si>
  <si>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</si>
  <si>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</si>
  <si>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</si>
  <si>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</si>
  <si>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</si>
  <si>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</si>
  <si>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</si>
  <si>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</si>
  <si>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</si>
  <si>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</si>
  <si>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</si>
  <si>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</si>
  <si>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</si>
  <si>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</si>
  <si>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</si>
  <si>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</si>
  <si>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</si>
  <si>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</si>
  <si>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</si>
  <si>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</si>
  <si>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</si>
  <si>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</si>
  <si>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</si>
  <si>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</si>
  <si>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</si>
  <si>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</si>
  <si>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</si>
  <si>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</si>
  <si>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</si>
  <si>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</si>
  <si>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</si>
  <si>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</si>
  <si>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</si>
  <si>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</si>
  <si>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</si>
  <si>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</si>
  <si>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</si>
  <si>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</si>
  <si>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</si>
  <si>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</si>
  <si>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</si>
  <si>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</si>
  <si>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</si>
  <si>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</si>
  <si>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</si>
  <si>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</si>
  <si>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</si>
  <si>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</si>
  <si>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</si>
  <si>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</si>
  <si>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</si>
  <si>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</si>
  <si>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</si>
  <si>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</si>
  <si>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</si>
  <si>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</si>
  <si>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</si>
  <si>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</si>
  <si>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</si>
  <si>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</si>
  <si>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</si>
  <si>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</si>
  <si>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</si>
  <si>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</si>
  <si>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</si>
  <si>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</si>
  <si>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</si>
  <si>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</si>
  <si>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</si>
  <si>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</si>
  <si>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</si>
  <si>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</si>
  <si>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</si>
  <si>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</si>
  <si>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</si>
  <si>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</si>
  <si>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</si>
  <si>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</si>
  <si>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</si>
  <si>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</si>
  <si>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</si>
  <si>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</si>
  <si>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</si>
  <si>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</si>
  <si>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</si>
  <si>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</si>
  <si>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</si>
  <si>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</si>
  <si>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</si>
  <si>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</si>
  <si>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</si>
  <si>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</si>
  <si>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</si>
  <si>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</si>
  <si>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</si>
  <si>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</si>
  <si>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</si>
  <si>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</si>
  <si>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</si>
  <si>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</si>
  <si>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</si>
  <si>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</si>
  <si>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</si>
  <si>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</si>
  <si>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</si>
  <si>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</si>
  <si>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</si>
  <si>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</si>
  <si>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</si>
  <si>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</si>
  <si>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</si>
  <si>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</si>
  <si>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</si>
  <si>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</si>
  <si>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</si>
  <si>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</si>
  <si>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</si>
  <si>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</si>
  <si>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</si>
  <si>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</si>
  <si>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</si>
  <si>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</si>
  <si>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</si>
  <si>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</si>
  <si>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</si>
  <si>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</si>
  <si>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</si>
  <si>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</si>
  <si>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</si>
  <si>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</si>
  <si>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</si>
  <si>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</si>
  <si>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</si>
  <si>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</si>
  <si>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</si>
  <si>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</si>
  <si>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</si>
  <si>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</si>
  <si>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</si>
  <si>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</si>
  <si>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</si>
  <si>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</si>
  <si>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</si>
  <si>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</si>
  <si>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</si>
  <si>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</si>
  <si>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</si>
  <si>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</si>
  <si>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</si>
  <si>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</si>
  <si>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</si>
  <si>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</si>
  <si>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</si>
  <si>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</si>
  <si>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</si>
  <si>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</si>
  <si>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</si>
  <si>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</si>
  <si>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</si>
  <si>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</si>
  <si>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</si>
  <si>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</si>
  <si>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</si>
  <si>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</si>
  <si>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</si>
  <si>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</si>
  <si>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</si>
  <si>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</si>
  <si>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</si>
  <si>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</si>
  <si>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</si>
  <si>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</si>
  <si>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</si>
  <si>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</si>
  <si>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</si>
  <si>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</si>
  <si>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</si>
  <si>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</si>
  <si>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</si>
  <si>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</si>
  <si>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</si>
  <si>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</si>
  <si>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</si>
  <si>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</si>
  <si>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</si>
  <si>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</si>
  <si>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</si>
  <si>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</si>
  <si>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</si>
  <si>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</si>
  <si>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</si>
  <si>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</si>
  <si>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</si>
  <si>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</si>
  <si>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</si>
  <si>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</si>
  <si>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</si>
  <si>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</si>
  <si>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</si>
  <si>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</si>
  <si>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</si>
  <si>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</si>
  <si>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</si>
  <si>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</si>
  <si>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</si>
  <si>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</si>
  <si>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</si>
  <si>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</si>
  <si>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</si>
  <si>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</si>
  <si>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</si>
  <si>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</si>
  <si>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</si>
  <si>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</si>
  <si>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</si>
  <si>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</si>
  <si>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</si>
  <si>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</si>
  <si>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</si>
  <si>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</si>
  <si>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</si>
  <si>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</si>
  <si>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</si>
  <si>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</si>
  <si>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</si>
  <si>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</si>
  <si>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</si>
  <si>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</si>
  <si>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</si>
  <si>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</si>
  <si>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</si>
  <si>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</si>
  <si>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</si>
  <si>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</si>
  <si>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</si>
  <si>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</si>
  <si>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</si>
  <si>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</si>
  <si>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</si>
  <si>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</si>
  <si>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</si>
  <si>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</si>
  <si>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</si>
  <si>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</si>
  <si>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</si>
  <si>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</si>
  <si>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</si>
  <si>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</si>
  <si>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</si>
  <si>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</si>
  <si>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</si>
  <si>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</si>
  <si>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</si>
  <si>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</si>
  <si>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</si>
  <si>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</si>
  <si>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</si>
  <si>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</si>
  <si>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</si>
  <si>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</si>
  <si>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</si>
  <si>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</si>
  <si>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</si>
  <si>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</si>
  <si>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</si>
  <si>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</si>
  <si>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</si>
  <si>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</si>
  <si>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</si>
  <si>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</si>
  <si>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</si>
  <si>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</si>
  <si>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</si>
  <si>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</si>
  <si>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</si>
  <si>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</si>
  <si>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</si>
  <si>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</si>
  <si>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</si>
  <si>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</si>
  <si>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</si>
  <si>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</si>
  <si>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</si>
  <si>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</si>
  <si>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</si>
  <si>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</si>
  <si>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</si>
  <si>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</si>
  <si>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</si>
  <si>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</si>
  <si>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</si>
  <si>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</si>
  <si>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</si>
  <si>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</si>
  <si>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</si>
  <si>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</si>
  <si>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</si>
  <si>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</si>
  <si>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</si>
  <si>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</si>
  <si>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</si>
  <si>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</si>
  <si>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</si>
  <si>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</si>
  <si>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</si>
  <si>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</si>
  <si>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</si>
  <si>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</si>
  <si>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</si>
  <si>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</si>
  <si>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</si>
  <si>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</si>
  <si>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</si>
  <si>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</si>
  <si>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</si>
  <si>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</si>
  <si>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</si>
  <si>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</si>
  <si>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</si>
  <si>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</si>
  <si>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</si>
  <si>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</si>
  <si>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</si>
  <si>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</si>
  <si>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</si>
  <si>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</si>
  <si>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</si>
  <si>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</si>
  <si>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</si>
  <si>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</si>
  <si>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</si>
  <si>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</si>
  <si>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</si>
  <si>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</si>
  <si>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</si>
  <si>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</si>
  <si>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</si>
  <si>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</si>
  <si>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</si>
  <si>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</si>
  <si>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</si>
  <si>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</si>
  <si>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</si>
  <si>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</si>
  <si>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</si>
  <si>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</si>
  <si>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</si>
  <si>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</si>
  <si>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</si>
  <si>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</si>
  <si>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</si>
  <si>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</si>
  <si>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</si>
  <si>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</si>
  <si>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</si>
  <si>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</si>
  <si>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</si>
  <si>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</si>
  <si>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</si>
  <si>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</si>
  <si>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</si>
  <si>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</si>
  <si>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</si>
  <si>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</si>
  <si>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</si>
  <si>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</si>
  <si>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</si>
  <si>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</si>
  <si>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</si>
  <si>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</si>
  <si>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</si>
  <si>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</si>
  <si>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</si>
  <si>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</si>
  <si>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</si>
  <si>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</si>
  <si>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</si>
  <si>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</si>
  <si>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</si>
  <si>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</si>
  <si>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</si>
  <si>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</si>
  <si>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</si>
  <si>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</si>
  <si>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</si>
  <si>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</si>
  <si>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</si>
  <si>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</si>
  <si>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</si>
  <si>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</si>
  <si>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</si>
  <si>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</si>
  <si>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</si>
  <si>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</si>
  <si>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</si>
  <si>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</si>
  <si>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</si>
  <si>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</si>
  <si>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</si>
  <si>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</si>
  <si>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</si>
  <si>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</si>
  <si>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</si>
  <si>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</si>
  <si>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</si>
  <si>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</si>
  <si>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</si>
  <si>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</si>
  <si>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</si>
  <si>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</si>
  <si>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</si>
  <si>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</si>
  <si>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</si>
  <si>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</si>
  <si>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</si>
  <si>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</si>
  <si>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</si>
  <si>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</si>
  <si>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</si>
  <si>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</si>
  <si>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</si>
  <si>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</si>
  <si>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</si>
  <si>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</si>
  <si>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</si>
  <si>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</si>
  <si>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</si>
  <si>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</si>
  <si>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</si>
  <si>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</si>
  <si>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</si>
  <si>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</si>
  <si>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</si>
  <si>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</si>
  <si>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</si>
  <si>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</si>
  <si>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</si>
  <si>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</si>
  <si>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</si>
  <si>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</si>
  <si>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</si>
  <si>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</si>
  <si>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</si>
  <si>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</si>
  <si>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</si>
  <si>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</si>
  <si>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</si>
  <si>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</si>
  <si>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</si>
  <si>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</si>
  <si>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</si>
  <si>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</si>
  <si>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</si>
  <si>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</si>
  <si>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</si>
  <si>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</si>
  <si>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</si>
  <si>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</si>
  <si>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</si>
  <si>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</si>
  <si>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</si>
  <si>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</si>
  <si>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</si>
  <si>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</si>
  <si>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</si>
  <si>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</si>
  <si>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</si>
  <si>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</si>
  <si>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</si>
  <si>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</si>
  <si>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</si>
  <si>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</si>
  <si>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</si>
  <si>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</si>
  <si>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</si>
  <si>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</si>
  <si>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</si>
  <si>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</si>
  <si>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</si>
  <si>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</si>
  <si>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</si>
  <si>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</si>
  <si>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</si>
  <si>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</si>
  <si>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</si>
  <si>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</si>
  <si>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</si>
  <si>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</si>
  <si>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</si>
  <si>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</si>
  <si>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</si>
  <si>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</si>
  <si>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</si>
  <si>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</si>
  <si>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</si>
  <si>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</si>
  <si>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</si>
  <si>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</si>
  <si>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</si>
  <si>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</si>
  <si>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</si>
  <si>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</si>
  <si>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</si>
  <si>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</si>
  <si>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</si>
  <si>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</si>
  <si>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</si>
  <si>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</si>
  <si>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</si>
  <si>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</si>
  <si>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</si>
  <si>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</si>
  <si>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</si>
  <si>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</si>
  <si>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</si>
  <si>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</si>
  <si>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</si>
  <si>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</si>
  <si>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</si>
  <si>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</si>
  <si>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</si>
  <si>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</si>
  <si>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</si>
  <si>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</si>
  <si>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</si>
  <si>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</si>
  <si>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</si>
  <si>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</si>
  <si>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</si>
  <si>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</si>
  <si>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</si>
  <si>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</si>
  <si>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</si>
  <si>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</si>
  <si>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</si>
  <si>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</si>
  <si>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</si>
  <si>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</si>
  <si>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</si>
  <si>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</si>
  <si>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</si>
  <si>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</si>
  <si>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</si>
  <si>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</si>
  <si>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</si>
  <si>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</si>
  <si>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</si>
  <si>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</si>
  <si>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</si>
  <si>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</si>
  <si>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</si>
  <si>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</si>
  <si>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</si>
  <si>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</si>
  <si>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</si>
  <si>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</si>
  <si>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</si>
  <si>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</si>
  <si>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</si>
  <si>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</si>
  <si>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</si>
  <si>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</si>
  <si>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</si>
  <si>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</si>
  <si>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</si>
  <si>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</si>
  <si>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</si>
  <si>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</si>
  <si>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</si>
  <si>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</si>
  <si>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</si>
  <si>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</si>
  <si>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</si>
  <si>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</si>
  <si>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</si>
  <si>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</si>
  <si>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</si>
  <si>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</si>
  <si>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</si>
  <si>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</si>
  <si>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</si>
  <si>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</si>
  <si>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</si>
  <si>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</si>
  <si>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</si>
  <si>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</si>
  <si>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</si>
  <si>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</si>
  <si>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</si>
  <si>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</si>
  <si>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</si>
  <si>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</si>
  <si>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</si>
  <si>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</si>
  <si>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</si>
  <si>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</si>
  <si>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</si>
  <si>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</si>
  <si>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</si>
  <si>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</si>
  <si>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</si>
  <si>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</si>
  <si>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</si>
  <si>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</si>
  <si>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</si>
  <si>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</si>
  <si>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</si>
  <si>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</si>
  <si>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</si>
  <si>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</si>
  <si>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</si>
  <si>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</si>
  <si>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</si>
  <si>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</si>
  <si>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</si>
  <si>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</si>
  <si>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</si>
  <si>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</si>
  <si>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</si>
  <si>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</si>
  <si>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</si>
  <si>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</si>
  <si>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</si>
  <si>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</si>
  <si>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</si>
  <si>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</si>
  <si>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</si>
  <si>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</si>
  <si>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</si>
  <si>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</si>
  <si>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</si>
  <si>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</si>
  <si>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</si>
  <si>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</si>
  <si>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</si>
  <si>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</si>
  <si>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</si>
  <si>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</si>
  <si>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</si>
  <si>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</si>
  <si>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</si>
  <si>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</si>
  <si>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</si>
  <si>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</si>
  <si>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</si>
  <si>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</si>
  <si>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</si>
  <si>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</si>
  <si>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</si>
  <si>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</si>
  <si>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</si>
  <si>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</si>
  <si>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</si>
  <si>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</si>
  <si>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</si>
  <si>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</si>
  <si>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</si>
  <si>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</si>
  <si>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</si>
  <si>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</si>
  <si>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</si>
  <si>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</si>
  <si>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</si>
  <si>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</si>
  <si>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</si>
  <si>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</si>
  <si>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</si>
  <si>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</si>
  <si>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</si>
  <si>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</si>
  <si>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</si>
  <si>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</si>
  <si>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</si>
  <si>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</si>
  <si>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</si>
  <si>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</si>
  <si>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</si>
  <si>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</si>
  <si>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</si>
  <si>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</si>
  <si>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</si>
  <si>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</si>
  <si>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</si>
  <si>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</si>
  <si>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</si>
  <si>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</si>
  <si>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</si>
  <si>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</si>
  <si>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</si>
  <si>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</si>
  <si>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</si>
  <si>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</si>
  <si>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</si>
  <si>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</si>
  <si>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</si>
  <si>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</si>
  <si>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</si>
  <si>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</si>
  <si>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</si>
  <si>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</si>
  <si>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</si>
  <si>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</si>
  <si>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</si>
  <si>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</si>
  <si>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</si>
  <si>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</si>
  <si>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</si>
  <si>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</si>
  <si>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</si>
  <si>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</si>
  <si>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</si>
  <si>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</si>
  <si>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</si>
  <si>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</si>
  <si>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</si>
  <si>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</si>
  <si>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</si>
  <si>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</si>
  <si>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</si>
  <si>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</si>
  <si>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</si>
  <si>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</si>
  <si>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</si>
  <si>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</si>
  <si>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</si>
  <si>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</si>
  <si>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</si>
  <si>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</si>
  <si>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</si>
  <si>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</si>
  <si>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</si>
  <si>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</si>
  <si>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</si>
  <si>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</si>
  <si>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</si>
  <si>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</si>
  <si>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</si>
  <si>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</si>
  <si>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</si>
  <si>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</si>
  <si>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</si>
  <si>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</si>
  <si>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</si>
  <si>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</si>
  <si>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</si>
  <si>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</si>
  <si>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</si>
  <si>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</si>
  <si>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</si>
  <si>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</si>
  <si>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</si>
  <si>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</si>
  <si>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</si>
  <si>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</si>
  <si>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</si>
  <si>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</si>
  <si>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</si>
  <si>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</si>
  <si>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</si>
  <si>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</si>
  <si>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</si>
  <si>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</si>
  <si>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</si>
  <si>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</si>
  <si>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</si>
  <si>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</si>
  <si>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</si>
  <si>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</si>
  <si>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</si>
  <si>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</si>
  <si>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</si>
  <si>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</si>
  <si>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</si>
  <si>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</si>
  <si>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</si>
  <si>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</si>
  <si>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</si>
  <si>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</si>
  <si>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</si>
  <si>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</si>
  <si>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</si>
  <si>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</si>
  <si>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</si>
  <si>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</si>
  <si>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</si>
  <si>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</si>
  <si>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</si>
  <si>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</si>
  <si>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</si>
  <si>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</si>
  <si>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</si>
  <si>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</si>
  <si>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</si>
  <si>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</si>
  <si>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</si>
  <si>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</si>
  <si>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</si>
  <si>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</si>
  <si>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</si>
  <si>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</si>
  <si>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</si>
  <si>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</si>
  <si>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</si>
  <si>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</si>
  <si>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</si>
  <si>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</si>
  <si>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</si>
  <si>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</si>
  <si>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</si>
  <si>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</si>
  <si>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</si>
  <si>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</si>
  <si>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</si>
  <si>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</si>
  <si>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</si>
  <si>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</si>
  <si>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</si>
  <si>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</si>
  <si>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</si>
  <si>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</si>
  <si>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</si>
  <si>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</si>
  <si>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</si>
  <si>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</si>
  <si>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</si>
  <si>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</si>
  <si>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</si>
  <si>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</si>
  <si>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</si>
  <si>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</si>
  <si>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</si>
  <si>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</si>
  <si>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</si>
  <si>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</si>
  <si>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</si>
  <si>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</si>
  <si>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</si>
  <si>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</si>
  <si>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</si>
  <si>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</si>
  <si>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</si>
  <si>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</si>
  <si>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</si>
  <si>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</si>
  <si>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</si>
  <si>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</si>
  <si>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</si>
  <si>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</si>
  <si>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</si>
  <si>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</si>
  <si>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</si>
  <si>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</si>
  <si>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</si>
  <si>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</si>
  <si>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</si>
  <si>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</si>
  <si>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</si>
  <si>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</si>
  <si>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</si>
  <si>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</si>
  <si>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</si>
  <si>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</si>
  <si>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</si>
  <si>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</si>
  <si>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</si>
  <si>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</si>
  <si>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</si>
  <si>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</si>
  <si>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</si>
  <si>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</si>
  <si>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</si>
  <si>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</si>
  <si>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</si>
  <si>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</si>
  <si>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</si>
  <si>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</si>
  <si>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</si>
  <si>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</si>
  <si>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</si>
  <si>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</si>
  <si>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</si>
  <si>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</si>
  <si>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</si>
  <si>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</si>
  <si>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</si>
  <si>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</si>
  <si>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</si>
  <si>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</si>
  <si>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</si>
  <si>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</si>
  <si>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</si>
  <si>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</si>
  <si>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</si>
  <si>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</si>
  <si>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</si>
  <si>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</si>
  <si>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</si>
  <si>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</si>
  <si>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</si>
  <si>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</si>
  <si>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</si>
  <si>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</si>
  <si>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</si>
  <si>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</si>
  <si>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</si>
  <si>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</si>
  <si>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</si>
  <si>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</si>
  <si>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</si>
  <si>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</si>
  <si>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</si>
  <si>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</si>
  <si>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</si>
  <si>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</si>
  <si>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</si>
  <si>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</si>
  <si>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</si>
  <si>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</si>
  <si>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</si>
  <si>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</si>
  <si>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</si>
  <si>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</si>
  <si>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</si>
  <si>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</si>
  <si>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</si>
  <si>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</si>
  <si>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</si>
  <si>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</si>
  <si>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</si>
  <si>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</si>
  <si>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</si>
  <si>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</si>
  <si>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</si>
  <si>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</si>
  <si>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</si>
  <si>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</si>
  <si>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</si>
  <si>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</si>
  <si>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</si>
  <si>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</si>
  <si>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</si>
  <si>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</si>
  <si>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</si>
  <si>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</si>
  <si>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</si>
  <si>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</si>
  <si>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</si>
  <si>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</si>
  <si>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</si>
  <si>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</si>
  <si>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</si>
  <si>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</si>
  <si>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</si>
  <si>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</si>
  <si>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</si>
  <si>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</si>
  <si>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</si>
  <si>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</si>
  <si>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</si>
  <si>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</si>
  <si>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</si>
  <si>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</si>
  <si>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</si>
  <si>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</si>
  <si>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</si>
  <si>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</si>
  <si>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</si>
  <si>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</si>
  <si>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</si>
  <si>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</si>
  <si>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</si>
  <si>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</si>
  <si>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</si>
  <si>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</si>
  <si>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</si>
  <si>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</si>
  <si>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</si>
  <si>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</si>
  <si>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</si>
  <si>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</si>
  <si>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</si>
  <si>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</si>
  <si>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</si>
  <si>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</si>
  <si>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</si>
  <si>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</si>
  <si>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</si>
  <si>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</si>
  <si>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</si>
  <si>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</si>
  <si>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</si>
  <si>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</si>
  <si>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</si>
  <si>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</si>
  <si>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</si>
  <si>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</si>
  <si>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</si>
  <si>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</si>
  <si>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</si>
  <si>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</si>
  <si>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</si>
  <si>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</si>
  <si>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</si>
  <si>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</si>
  <si>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</si>
  <si>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</si>
  <si>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</si>
  <si>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</si>
  <si>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</si>
  <si>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</si>
  <si>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</si>
  <si>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</si>
  <si>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</si>
  <si>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</si>
  <si>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</si>
  <si>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</si>
  <si>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</si>
  <si>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</si>
  <si>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</si>
  <si>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</si>
  <si>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</si>
  <si>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</si>
  <si>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</si>
  <si>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</si>
  <si>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</si>
  <si>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</si>
  <si>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</si>
  <si>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</si>
  <si>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</si>
  <si>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</si>
  <si>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</si>
  <si>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</si>
  <si>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</si>
  <si>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</si>
  <si>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</si>
  <si>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</si>
  <si>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</si>
  <si>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</si>
  <si>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</si>
  <si>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</si>
  <si>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</si>
  <si>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</si>
  <si>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</si>
  <si>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</si>
  <si>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</si>
  <si>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</si>
  <si>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</si>
  <si>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</si>
  <si>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</si>
  <si>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</si>
  <si>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</si>
  <si>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</si>
  <si>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</si>
  <si>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</si>
  <si>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</si>
  <si>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</si>
  <si>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</si>
  <si>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</si>
  <si>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</si>
  <si>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</si>
  <si>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</si>
  <si>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</si>
  <si>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</si>
  <si>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</si>
  <si>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</si>
  <si>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</si>
  <si>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</si>
  <si>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</si>
  <si>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</si>
  <si>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</si>
  <si>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</si>
  <si>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</si>
  <si>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</si>
  <si>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</si>
  <si>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</si>
  <si>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</si>
  <si>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</si>
  <si>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</si>
  <si>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</si>
  <si>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</si>
  <si>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</si>
  <si>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</si>
  <si>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</si>
  <si>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</si>
  <si>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</si>
  <si>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</si>
  <si>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</si>
  <si>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</si>
  <si>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</si>
  <si>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</si>
  <si>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</si>
  <si>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</si>
  <si>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</si>
  <si>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</si>
  <si>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</si>
  <si>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</si>
  <si>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</si>
  <si>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</si>
  <si>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</si>
  <si>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</si>
  <si>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</si>
  <si>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</si>
  <si>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</si>
  <si>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</si>
  <si>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</si>
  <si>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</si>
  <si>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</si>
  <si>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</si>
  <si>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</si>
  <si>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</si>
  <si>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</si>
  <si>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</si>
  <si>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</si>
  <si>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</si>
  <si>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</si>
  <si>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</si>
  <si>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</si>
  <si>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</si>
  <si>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</si>
  <si>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</si>
  <si>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</si>
  <si>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</si>
  <si>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</si>
  <si>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</si>
  <si>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</si>
  <si>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</si>
  <si>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</si>
  <si>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</si>
  <si>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</si>
  <si>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</si>
  <si>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</si>
  <si>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</si>
  <si>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</si>
  <si>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</si>
  <si>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</si>
  <si>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</si>
  <si>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</si>
  <si>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</si>
  <si>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</si>
  <si>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</si>
  <si>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</si>
  <si>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</si>
  <si>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</si>
  <si>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</si>
  <si>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</si>
  <si>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</si>
  <si>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</si>
  <si>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</si>
  <si>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</si>
  <si>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</si>
  <si>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</si>
  <si>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</si>
  <si>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</si>
  <si>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</si>
  <si>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</si>
  <si>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</si>
  <si>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</si>
  <si>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</si>
  <si>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</si>
  <si>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</si>
  <si>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</si>
  <si>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</si>
  <si>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</si>
  <si>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</si>
  <si>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</si>
  <si>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</si>
  <si>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</si>
  <si>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</si>
  <si>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</si>
  <si>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</si>
  <si>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</si>
  <si>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</si>
  <si>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</si>
  <si>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</si>
  <si>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</si>
  <si>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</si>
  <si>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</si>
  <si>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</si>
  <si>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</si>
  <si>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</si>
  <si>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</si>
  <si>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</si>
  <si>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</si>
  <si>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</si>
  <si>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</si>
  <si>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</si>
  <si>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</si>
  <si>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</si>
  <si>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</si>
  <si>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</si>
  <si>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</si>
  <si>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</si>
  <si>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</si>
  <si>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</si>
  <si>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</si>
  <si>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</si>
  <si>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</si>
  <si>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</si>
  <si>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</si>
  <si>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</si>
  <si>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</si>
  <si>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</si>
  <si>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</si>
  <si>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</si>
  <si>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</si>
  <si>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</si>
  <si>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</si>
  <si>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</si>
  <si>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</si>
  <si>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</si>
  <si>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</si>
  <si>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</si>
  <si>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</si>
  <si>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</si>
  <si>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</si>
  <si>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</si>
  <si>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</si>
  <si>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</si>
  <si>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</si>
  <si>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</si>
  <si>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</si>
  <si>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</si>
  <si>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</si>
  <si>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</si>
  <si>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</si>
  <si>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</si>
  <si>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</si>
  <si>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</si>
  <si>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</si>
  <si>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</si>
  <si>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</si>
  <si>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</si>
  <si>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</si>
  <si>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</si>
  <si>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</si>
  <si>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</si>
  <si>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</si>
  <si>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</si>
  <si>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</si>
  <si>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</si>
  <si>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</si>
  <si>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</si>
  <si>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</si>
  <si>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</si>
  <si>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</si>
  <si>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</si>
  <si>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</si>
  <si>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</si>
  <si>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</si>
  <si>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</si>
  <si>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</si>
  <si>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</si>
  <si>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</si>
  <si>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</si>
  <si>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</si>
  <si>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</si>
  <si>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</si>
  <si>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</si>
  <si>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</si>
  <si>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</si>
  <si>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</si>
  <si>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</si>
  <si>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</si>
  <si>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</si>
  <si>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</si>
  <si>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</si>
  <si>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</si>
  <si>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</si>
  <si>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</si>
  <si>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</si>
  <si>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</si>
  <si>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</si>
  <si>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</si>
  <si>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</si>
  <si>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</si>
  <si>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</si>
  <si>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</si>
  <si>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</si>
  <si>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</si>
  <si>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</si>
  <si>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</si>
  <si>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</si>
  <si>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</si>
  <si>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</si>
  <si>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</si>
  <si>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</si>
  <si>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</si>
  <si>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</si>
  <si>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</si>
  <si>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</si>
  <si>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</si>
  <si>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</si>
  <si>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</si>
  <si>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</si>
  <si>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</si>
  <si>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</si>
  <si>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</si>
  <si>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</si>
  <si>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</si>
  <si>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</si>
  <si>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</si>
  <si>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</si>
  <si>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</si>
  <si>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</si>
  <si>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</si>
  <si>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</si>
  <si>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</si>
  <si>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</si>
  <si>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</si>
  <si>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</si>
  <si>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</si>
  <si>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</si>
  <si>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</si>
  <si>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</si>
  <si>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</si>
  <si>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</si>
  <si>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</si>
  <si>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</si>
  <si>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</si>
  <si>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</si>
  <si>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</si>
  <si>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</si>
  <si>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</si>
  <si>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</si>
  <si>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</si>
  <si>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</si>
  <si>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</si>
  <si>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</si>
  <si>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</si>
  <si>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</si>
  <si>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</si>
  <si>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</si>
  <si>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</si>
  <si>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</si>
  <si>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</si>
  <si>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</si>
  <si>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</si>
  <si>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</si>
  <si>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</si>
  <si>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</si>
  <si>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</si>
  <si>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</si>
  <si>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</si>
  <si>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</si>
  <si>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</si>
  <si>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</si>
  <si>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</si>
  <si>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</si>
  <si>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</si>
  <si>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</si>
  <si>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</si>
  <si>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</si>
  <si>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</si>
  <si>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</si>
  <si>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</si>
  <si>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</si>
  <si>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</si>
  <si>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</si>
  <si>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</si>
  <si>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</si>
  <si>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</si>
  <si>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</si>
  <si>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</si>
  <si>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</si>
  <si>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</si>
  <si>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</si>
  <si>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</si>
  <si>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</si>
  <si>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</si>
  <si>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</si>
  <si>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</si>
  <si>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</si>
  <si>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</si>
  <si>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</si>
  <si>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</si>
  <si>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</si>
  <si>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</si>
  <si>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</si>
  <si>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</si>
  <si>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</si>
  <si>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</si>
  <si>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</si>
  <si>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</si>
  <si>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</si>
  <si>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</si>
  <si>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</si>
  <si>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</si>
  <si>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</si>
  <si>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</si>
  <si>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</si>
  <si>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</si>
  <si>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</si>
  <si>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</si>
  <si>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</si>
  <si>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</si>
  <si>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</si>
  <si>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</si>
  <si>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</si>
  <si>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</si>
  <si>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</si>
  <si>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</si>
  <si>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</si>
  <si>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</si>
  <si>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</si>
  <si>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</si>
  <si>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</si>
  <si>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</si>
  <si>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</si>
  <si>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</si>
  <si>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</si>
  <si>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</si>
  <si>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</si>
  <si>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</si>
  <si>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</si>
  <si>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</si>
  <si>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</si>
  <si>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</si>
  <si>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</si>
  <si>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</si>
  <si>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</si>
  <si>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</si>
  <si>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</si>
  <si>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</si>
  <si>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</si>
  <si>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</si>
  <si>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</si>
  <si>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</si>
  <si>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</si>
  <si>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</si>
  <si>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</si>
  <si>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</si>
  <si>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</si>
  <si>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</si>
  <si>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</si>
  <si>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</si>
  <si>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</si>
  <si>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</si>
  <si>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</si>
  <si>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</si>
  <si>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</si>
  <si>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</si>
  <si>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</si>
  <si>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</si>
  <si>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</si>
  <si>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</si>
  <si>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</si>
  <si>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</si>
  <si>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</si>
  <si>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</si>
  <si>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</si>
  <si>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</si>
  <si>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</si>
  <si>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</si>
  <si>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</si>
  <si>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</si>
  <si>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</si>
  <si>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</si>
  <si>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</si>
  <si>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</si>
  <si>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</si>
  <si>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</si>
  <si>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</si>
  <si>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</si>
  <si>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</si>
  <si>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</si>
  <si>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</si>
  <si>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</si>
  <si>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</si>
  <si>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</si>
  <si>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</si>
  <si>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</si>
  <si>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</si>
  <si>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</si>
  <si>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</si>
  <si>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</si>
  <si>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</si>
  <si>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</si>
  <si>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</si>
  <si>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</si>
  <si>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</si>
  <si>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</si>
  <si>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</si>
  <si>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</si>
  <si>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</si>
  <si>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</si>
  <si>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</si>
  <si>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</si>
  <si>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</si>
  <si>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</si>
  <si>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</si>
  <si>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</si>
  <si>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</si>
  <si>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</si>
  <si>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</si>
  <si>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</si>
  <si>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</si>
  <si>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</si>
  <si>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</si>
  <si>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</si>
  <si>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</si>
  <si>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</si>
  <si>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</si>
  <si>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</si>
  <si>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</si>
  <si>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</si>
  <si>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</si>
  <si>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</si>
  <si>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</si>
  <si>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</si>
  <si>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</si>
  <si>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</si>
  <si>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</si>
  <si>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</si>
  <si>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</si>
  <si>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</si>
  <si>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</si>
  <si>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</si>
  <si>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</si>
  <si>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</si>
  <si>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</si>
  <si>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</si>
  <si>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</si>
  <si>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</si>
  <si>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</si>
  <si>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</si>
  <si>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</si>
  <si>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</si>
  <si>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</si>
  <si>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</si>
  <si>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</si>
  <si>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</si>
  <si>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</si>
  <si>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</si>
  <si>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</si>
  <si>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</si>
  <si>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</si>
  <si>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</si>
  <si>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</si>
  <si>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</si>
  <si>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</si>
  <si>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</si>
  <si>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</si>
  <si>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</si>
  <si>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</si>
  <si>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</si>
  <si>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</si>
  <si>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</si>
  <si>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</si>
  <si>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</si>
  <si>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</si>
  <si>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</si>
  <si>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</si>
  <si>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</si>
  <si>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</si>
  <si>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</si>
  <si>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</si>
  <si>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</si>
  <si>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</si>
  <si>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</si>
  <si>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</si>
  <si>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</si>
  <si>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</si>
  <si>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</si>
  <si>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</si>
  <si>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</si>
  <si>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</si>
  <si>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</si>
  <si>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</si>
  <si>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</si>
  <si>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</si>
  <si>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</si>
  <si>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</si>
  <si>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</si>
  <si>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</si>
  <si>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</si>
  <si>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</si>
  <si>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</si>
  <si>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</si>
  <si>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</si>
  <si>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</si>
  <si>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</si>
  <si>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</si>
  <si>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</si>
  <si>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</si>
  <si>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</si>
  <si>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</si>
  <si>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</si>
  <si>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</si>
  <si>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</si>
  <si>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</si>
  <si>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</si>
  <si>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</si>
  <si>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</si>
  <si>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</si>
  <si>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</si>
  <si>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</si>
  <si>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</si>
  <si>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</si>
  <si>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</si>
  <si>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</si>
  <si>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</si>
  <si>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</si>
  <si>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</si>
  <si>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</si>
  <si>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</si>
  <si>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</si>
  <si>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</si>
  <si>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</si>
  <si>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</si>
  <si>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</si>
  <si>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</si>
  <si>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</si>
  <si>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</si>
  <si>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</si>
  <si>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</si>
  <si>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</si>
  <si>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</si>
  <si>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</si>
  <si>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</si>
  <si>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</si>
  <si>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</si>
  <si>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</si>
  <si>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</si>
  <si>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</si>
  <si>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</si>
  <si>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</si>
  <si>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</si>
  <si>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</si>
  <si>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</si>
  <si>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</si>
  <si>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</si>
  <si>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</si>
  <si>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</si>
  <si>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</si>
  <si>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</si>
  <si>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</si>
  <si>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</si>
  <si>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</si>
  <si>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</si>
  <si>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</si>
  <si>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</si>
  <si>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</si>
  <si>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</si>
  <si>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</si>
  <si>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</si>
  <si>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</si>
  <si>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</si>
  <si>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</si>
  <si>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</si>
  <si>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</si>
  <si>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</si>
  <si>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</si>
  <si>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</si>
  <si>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</si>
  <si>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</si>
  <si>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</si>
  <si>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</si>
  <si>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</si>
  <si>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</si>
  <si>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</si>
  <si>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</si>
  <si>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</si>
  <si>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</si>
  <si>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</si>
  <si>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</si>
  <si>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</si>
  <si>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</si>
  <si>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</si>
  <si>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</si>
  <si>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</si>
  <si>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</si>
  <si>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</si>
  <si>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</si>
  <si>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</si>
  <si>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</si>
  <si>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</si>
  <si>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</si>
  <si>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</si>
  <si>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</si>
  <si>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</si>
  <si>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</si>
  <si>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</si>
  <si>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</si>
  <si>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</si>
  <si>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</si>
  <si>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</si>
  <si>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</si>
  <si>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</si>
  <si>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</si>
  <si>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</si>
  <si>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</si>
  <si>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</si>
  <si>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</si>
  <si>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</si>
  <si>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</si>
  <si>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</si>
  <si>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</si>
  <si>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</si>
  <si>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</si>
  <si>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</si>
  <si>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</si>
  <si>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</si>
  <si>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</si>
  <si>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</si>
  <si>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</si>
  <si>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</si>
  <si>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</si>
  <si>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</si>
  <si>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</si>
  <si>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</si>
  <si>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</si>
  <si>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</si>
  <si>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</si>
  <si>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</si>
  <si>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</si>
  <si>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</si>
  <si>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</si>
  <si>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</si>
  <si>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</si>
  <si>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</si>
  <si>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</si>
  <si>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</si>
  <si>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</si>
  <si>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</si>
  <si>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</si>
  <si>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</si>
  <si>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</si>
  <si>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</si>
  <si>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</si>
  <si>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</si>
  <si>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</si>
  <si>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</si>
  <si>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</si>
  <si>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</si>
  <si>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</si>
  <si>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</si>
  <si>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</si>
  <si>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</si>
  <si>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</si>
  <si>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</si>
  <si>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</si>
  <si>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</si>
  <si>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</si>
  <si>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</si>
  <si>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</si>
  <si>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</si>
  <si>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</si>
  <si>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</si>
  <si>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</si>
  <si>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</si>
  <si>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</si>
  <si>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</si>
  <si>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</si>
  <si>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</si>
  <si>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</si>
  <si>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</si>
  <si>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</si>
  <si>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</si>
  <si>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</si>
  <si>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</si>
  <si>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</si>
  <si>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</si>
  <si>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</si>
  <si>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</si>
  <si>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</si>
  <si>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</si>
  <si>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</si>
  <si>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</si>
  <si>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</si>
  <si>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</si>
  <si>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</si>
  <si>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</si>
  <si>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</si>
  <si>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</si>
  <si>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</si>
  <si>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</si>
  <si>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</si>
  <si>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</si>
  <si>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</si>
  <si>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</si>
  <si>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</si>
  <si>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</si>
  <si>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</si>
  <si>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</si>
  <si>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</si>
  <si>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</si>
  <si>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</si>
  <si>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</si>
  <si>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</si>
  <si>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</si>
  <si>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</si>
  <si>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</si>
  <si>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</si>
  <si>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</si>
  <si>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</si>
  <si>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</si>
  <si>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</si>
  <si>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</si>
  <si>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</si>
  <si>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</si>
  <si>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</si>
  <si>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</si>
  <si>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</si>
  <si>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</si>
  <si>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</si>
  <si>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</si>
  <si>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</si>
  <si>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</si>
  <si>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</si>
  <si>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</si>
  <si>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</si>
  <si>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</si>
  <si>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</si>
  <si>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</si>
  <si>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</si>
  <si>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</si>
  <si>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</si>
  <si>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</si>
  <si>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</si>
  <si>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</si>
  <si>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</si>
  <si>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</si>
  <si>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</si>
  <si>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</si>
  <si>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</si>
  <si>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</si>
  <si>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</si>
  <si>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</si>
  <si>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</si>
  <si>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</si>
  <si>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</si>
  <si>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</si>
  <si>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</si>
  <si>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</si>
  <si>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</si>
  <si>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</si>
  <si>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</si>
  <si>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</si>
  <si>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</si>
  <si>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</si>
  <si>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</si>
  <si>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</si>
  <si>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</si>
  <si>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</si>
  <si>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</si>
  <si>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</si>
  <si>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</si>
  <si>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</si>
  <si>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</si>
  <si>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</si>
  <si>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</si>
  <si>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</si>
  <si>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</si>
  <si>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</si>
  <si>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</si>
  <si>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</si>
  <si>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</si>
  <si>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</si>
  <si>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</si>
  <si>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</si>
  <si>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</si>
  <si>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</si>
  <si>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</si>
  <si>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</si>
  <si>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</si>
  <si>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</si>
  <si>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</si>
  <si>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</si>
  <si>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</si>
  <si>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</si>
  <si>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</si>
  <si>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</si>
  <si>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</si>
  <si>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</si>
  <si>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</si>
  <si>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</si>
  <si>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</si>
  <si>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</si>
  <si>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</si>
  <si>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</si>
  <si>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</si>
  <si>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</si>
  <si>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</si>
  <si>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</si>
  <si>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</si>
  <si>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</si>
  <si>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</si>
  <si>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</si>
  <si>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</si>
  <si>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</si>
  <si>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</si>
  <si>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</si>
  <si>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</si>
  <si>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</si>
  <si>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</si>
  <si>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</si>
  <si>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</si>
  <si>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</si>
  <si>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</si>
  <si>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</si>
  <si>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</si>
  <si>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</si>
  <si>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</si>
  <si>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</si>
  <si>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</si>
  <si>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</si>
  <si>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</si>
  <si>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</si>
  <si>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</si>
  <si>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</si>
  <si>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</si>
  <si>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</si>
  <si>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</si>
  <si>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</si>
  <si>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</si>
  <si>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</si>
  <si>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</si>
  <si>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</si>
  <si>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</si>
  <si>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</si>
  <si>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</si>
  <si>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</si>
  <si>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</si>
  <si>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</si>
  <si>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</si>
  <si>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</si>
  <si>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</si>
  <si>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</si>
  <si>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</si>
  <si>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</si>
  <si>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</si>
  <si>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</si>
  <si>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</si>
  <si>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</si>
  <si>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</si>
  <si>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</si>
  <si>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</si>
  <si>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</si>
  <si>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</si>
  <si>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</si>
  <si>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</si>
  <si>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</si>
  <si>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</si>
  <si>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</si>
  <si>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</si>
  <si>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</si>
  <si>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</si>
  <si>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</si>
  <si>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</si>
  <si>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</si>
  <si>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</si>
  <si>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</si>
  <si>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</si>
  <si>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</si>
  <si>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</si>
  <si>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</si>
  <si>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</si>
  <si>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</si>
  <si>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</si>
  <si>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</si>
  <si>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</si>
  <si>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</si>
  <si>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</si>
  <si>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</si>
  <si>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</si>
  <si>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</si>
  <si>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</si>
  <si>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</si>
  <si>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</si>
  <si>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</si>
  <si>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</si>
  <si>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</si>
  <si>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</si>
  <si>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</si>
  <si>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</si>
  <si>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</si>
  <si>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</si>
  <si>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</si>
  <si>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</si>
  <si>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</si>
  <si>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</si>
  <si>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</si>
  <si>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</si>
  <si>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</si>
  <si>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</si>
  <si>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</si>
  <si>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</si>
  <si>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</si>
  <si>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</si>
  <si>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</si>
  <si>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</si>
  <si>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</si>
  <si>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</si>
  <si>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</si>
  <si>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</si>
  <si>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</si>
  <si>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</si>
  <si>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</si>
  <si>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</si>
  <si>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</si>
  <si>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</si>
  <si>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</si>
  <si>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</si>
  <si>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</si>
  <si>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</si>
  <si>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</si>
  <si>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</si>
  <si>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</si>
  <si>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</si>
  <si>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</si>
  <si>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</si>
  <si>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</si>
  <si>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</si>
  <si>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</si>
  <si>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</si>
  <si>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</si>
  <si>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</si>
  <si>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</si>
  <si>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</si>
  <si>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</si>
  <si>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</si>
  <si>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</si>
  <si>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</si>
  <si>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</si>
  <si>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</si>
  <si>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</si>
  <si>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</si>
  <si>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</si>
  <si>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</si>
  <si>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</si>
  <si>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</si>
  <si>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</si>
  <si>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</si>
  <si>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</si>
  <si>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</si>
  <si>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</si>
  <si>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</si>
  <si>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</si>
  <si>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</si>
  <si>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</si>
  <si>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</si>
  <si>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</si>
  <si>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</si>
  <si>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</si>
  <si>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</si>
  <si>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</si>
  <si>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</si>
  <si>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</si>
  <si>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</si>
  <si>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</si>
  <si>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</si>
  <si>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</si>
  <si>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</si>
  <si>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</si>
  <si>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</si>
  <si>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</si>
  <si>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</si>
  <si>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</si>
  <si>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</si>
  <si>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</si>
  <si>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</si>
  <si>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</si>
  <si>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</si>
  <si>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</si>
  <si>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</si>
  <si>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</si>
  <si>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</si>
  <si>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</si>
  <si>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</si>
  <si>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</si>
  <si>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</si>
  <si>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</si>
  <si>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</si>
  <si>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</si>
  <si>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</si>
  <si>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</si>
  <si>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</si>
  <si>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</si>
  <si>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</si>
  <si>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</si>
  <si>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</si>
  <si>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</si>
  <si>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</si>
  <si>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</si>
  <si>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</si>
  <si>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</si>
  <si>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</si>
  <si>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</si>
  <si>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</si>
  <si>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</si>
  <si>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</si>
  <si>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</si>
  <si>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</si>
  <si>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</si>
  <si>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</si>
  <si>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</si>
  <si>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</si>
  <si>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</si>
  <si>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</si>
  <si>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</si>
  <si>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</si>
  <si>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</si>
  <si>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</si>
  <si>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</si>
  <si>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</si>
  <si>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</si>
  <si>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</si>
  <si>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</si>
  <si>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</si>
  <si>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</si>
  <si>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</si>
  <si>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</si>
  <si>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</si>
  <si>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</si>
  <si>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</si>
  <si>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</si>
  <si>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</si>
  <si>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</si>
  <si>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</si>
  <si>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</si>
  <si>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</si>
  <si>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</si>
  <si>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</si>
  <si>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</si>
  <si>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</si>
  <si>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</si>
  <si>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</si>
  <si>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</si>
  <si>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</si>
  <si>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</si>
  <si>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</si>
  <si>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</si>
  <si>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</si>
  <si>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</si>
  <si>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</si>
  <si>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</si>
  <si>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</si>
  <si>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</si>
  <si>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</si>
  <si>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</si>
  <si>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</si>
  <si>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</si>
  <si>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</si>
  <si>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</si>
  <si>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</si>
  <si>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</si>
  <si>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</si>
  <si>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</si>
  <si>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</si>
  <si>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</si>
  <si>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</si>
  <si>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</si>
  <si>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</si>
  <si>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</si>
  <si>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</si>
  <si>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</si>
  <si>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</si>
  <si>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</si>
  <si>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</si>
  <si>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</si>
  <si>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</si>
  <si>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</si>
  <si>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</si>
  <si>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</si>
  <si>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</si>
  <si>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</si>
  <si>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</si>
  <si>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</si>
  <si>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</si>
  <si>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</si>
  <si>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</si>
  <si>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</si>
  <si>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</si>
  <si>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</si>
  <si>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</si>
  <si>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</si>
  <si>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</si>
  <si>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</si>
  <si>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</si>
  <si>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</si>
  <si>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</si>
  <si>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</si>
  <si>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</si>
  <si>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</si>
  <si>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</si>
  <si>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</si>
  <si>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</si>
  <si>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</si>
  <si>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</si>
  <si>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</si>
  <si>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</si>
  <si>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</si>
  <si>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</si>
  <si>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</si>
  <si>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</si>
  <si>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</si>
  <si>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</si>
  <si>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</si>
  <si>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</si>
  <si>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</si>
  <si>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</si>
  <si>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</si>
  <si>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</si>
  <si>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</si>
  <si>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</si>
  <si>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</si>
  <si>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</si>
  <si>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</si>
  <si>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</si>
  <si>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</si>
  <si>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</si>
  <si>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</si>
  <si>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</si>
  <si>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</si>
  <si>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</si>
  <si>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</si>
  <si>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</si>
  <si>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</si>
  <si>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</si>
  <si>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</si>
  <si>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</si>
  <si>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</si>
  <si>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</si>
  <si>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</si>
  <si>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</si>
  <si>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</si>
  <si>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</si>
  <si>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</si>
  <si>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</si>
  <si>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</si>
  <si>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</si>
  <si>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</si>
  <si>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</si>
  <si>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</si>
  <si>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</si>
  <si>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</si>
  <si>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</si>
  <si>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</si>
  <si>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</si>
  <si>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</si>
  <si>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</si>
  <si>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</si>
  <si>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</si>
  <si>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</si>
  <si>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</si>
  <si>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</si>
  <si>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</si>
  <si>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</si>
  <si>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</si>
  <si>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</si>
  <si>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</si>
  <si>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</si>
  <si>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</si>
  <si>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</si>
  <si>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</si>
  <si>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</si>
  <si>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</si>
  <si>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</si>
  <si>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</si>
  <si>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</si>
  <si>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</si>
  <si>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</si>
  <si>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</si>
  <si>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</si>
  <si>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</si>
  <si>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</si>
  <si>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</si>
  <si>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</si>
  <si>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</si>
  <si>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</si>
  <si>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</si>
  <si>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</si>
  <si>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</si>
  <si>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</si>
  <si>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</si>
  <si>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</si>
  <si>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</si>
  <si>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</si>
  <si>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</si>
  <si>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</si>
  <si>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</si>
  <si>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</si>
  <si>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</si>
  <si>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</si>
  <si>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</si>
  <si>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</si>
  <si>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</si>
  <si>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</si>
  <si>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</si>
  <si>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</si>
  <si>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</si>
  <si>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</si>
  <si>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</si>
  <si>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</si>
  <si>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</si>
  <si>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</si>
  <si>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</si>
  <si>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</si>
  <si>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</si>
  <si>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</si>
  <si>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</si>
  <si>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</si>
  <si>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</si>
  <si>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</si>
  <si>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</si>
  <si>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</si>
  <si>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</si>
  <si>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</si>
  <si>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</si>
  <si>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</si>
  <si>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</si>
  <si>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</si>
  <si>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</si>
  <si>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</si>
  <si>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</si>
  <si>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</si>
  <si>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</si>
  <si>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</si>
  <si>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</si>
  <si>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</si>
  <si>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</si>
  <si>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</si>
  <si>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</si>
  <si>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</si>
  <si>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</si>
  <si>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</si>
  <si>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</si>
  <si>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</si>
  <si>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</si>
  <si>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</si>
  <si>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</si>
  <si>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</si>
  <si>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</si>
  <si>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</si>
  <si>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</si>
  <si>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</si>
  <si>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</si>
  <si>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</si>
  <si>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</si>
  <si>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</si>
  <si>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</si>
  <si>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</si>
  <si>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</si>
  <si>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</si>
  <si>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</si>
  <si>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</si>
  <si>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</si>
  <si>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</si>
  <si>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</si>
  <si>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</si>
  <si>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</si>
  <si>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</si>
  <si>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</si>
  <si>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</si>
  <si>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</si>
  <si>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</si>
  <si>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</si>
  <si>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</si>
  <si>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</si>
  <si>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</si>
  <si>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</si>
  <si>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</si>
  <si>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</si>
  <si>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</si>
  <si>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</si>
  <si>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</si>
  <si>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</si>
  <si>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</si>
  <si>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</si>
  <si>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</si>
  <si>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</si>
  <si>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</si>
  <si>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</si>
  <si>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</si>
  <si>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</si>
  <si>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</si>
  <si>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</si>
  <si>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</si>
  <si>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</si>
  <si>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</si>
  <si>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</si>
  <si>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</si>
  <si>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</si>
  <si>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</si>
  <si>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</si>
  <si>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</si>
  <si>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</si>
  <si>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</si>
  <si>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</si>
  <si>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</si>
  <si>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</si>
  <si>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</si>
  <si>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</si>
  <si>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</si>
  <si>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</si>
  <si>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</si>
  <si>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</si>
  <si>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</si>
  <si>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</si>
  <si>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</si>
  <si>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</si>
  <si>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</si>
  <si>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</si>
  <si>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</si>
  <si>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</si>
  <si>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</si>
  <si>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</si>
  <si>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</si>
  <si>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</si>
  <si>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</si>
  <si>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</si>
  <si>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</si>
  <si>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</si>
  <si>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</si>
  <si>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</si>
  <si>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</si>
  <si>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</si>
  <si>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</si>
  <si>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</si>
  <si>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</si>
  <si>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</si>
  <si>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</si>
  <si>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</si>
  <si>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</si>
  <si>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</si>
  <si>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</si>
  <si>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</si>
  <si>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</si>
  <si>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</si>
  <si>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</si>
  <si>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</si>
  <si>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</si>
  <si>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</si>
  <si>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</si>
  <si>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</si>
  <si>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</si>
  <si>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</si>
  <si>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</si>
  <si>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</si>
  <si>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</si>
  <si>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</si>
  <si>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</si>
  <si>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</si>
  <si>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</si>
  <si>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</si>
  <si>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</si>
  <si>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</si>
  <si>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</si>
  <si>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</si>
  <si>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</si>
  <si>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</si>
  <si>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</si>
  <si>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</si>
  <si>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</si>
  <si>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</si>
  <si>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</si>
  <si>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</si>
  <si>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</si>
  <si>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</si>
  <si>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</si>
  <si>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</si>
  <si>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</si>
  <si>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</si>
  <si>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</si>
  <si>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</si>
  <si>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</si>
  <si>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</si>
  <si>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</si>
  <si>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</si>
  <si>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</si>
  <si>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</si>
  <si>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</si>
  <si>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</si>
  <si>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</si>
  <si>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</si>
  <si>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</si>
  <si>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</si>
  <si>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</si>
  <si>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</si>
  <si>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</si>
  <si>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</si>
  <si>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</si>
  <si>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</si>
  <si>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</si>
  <si>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</si>
  <si>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</si>
  <si>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</si>
  <si>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</si>
  <si>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</si>
  <si>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</si>
  <si>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</si>
  <si>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</si>
  <si>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</si>
  <si>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</si>
  <si>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</si>
  <si>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</si>
  <si>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</si>
  <si>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</si>
  <si>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</si>
  <si>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</si>
  <si>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</si>
  <si>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</si>
  <si>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</si>
  <si>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</si>
  <si>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</si>
  <si>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</si>
  <si>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</si>
  <si>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</si>
  <si>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</si>
  <si>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</si>
  <si>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</si>
  <si>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</si>
  <si>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</si>
  <si>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</si>
  <si>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</si>
  <si>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</si>
  <si>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</si>
  <si>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</si>
  <si>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</si>
  <si>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</si>
  <si>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</si>
  <si>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</si>
  <si>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</si>
  <si>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</si>
  <si>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</si>
  <si>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</si>
  <si>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</si>
  <si>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</si>
  <si>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</si>
  <si>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</si>
  <si>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</si>
  <si>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</si>
  <si>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</si>
  <si>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</si>
  <si>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</si>
  <si>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</si>
  <si>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</si>
  <si>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</si>
  <si>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</si>
  <si>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</si>
  <si>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</si>
  <si>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</si>
  <si>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</si>
  <si>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</si>
  <si>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</si>
  <si>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</si>
  <si>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</si>
  <si>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</si>
  <si>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</si>
  <si>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</si>
  <si>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</si>
  <si>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</si>
  <si>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</si>
  <si>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</si>
  <si>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</si>
  <si>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</si>
  <si>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</si>
  <si>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</si>
  <si>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</si>
  <si>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</si>
  <si>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</si>
  <si>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</si>
  <si>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</si>
  <si>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</si>
  <si>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</si>
  <si>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</si>
  <si>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</si>
  <si>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</si>
  <si>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</si>
  <si>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</si>
  <si>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</si>
  <si>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</si>
  <si>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</si>
  <si>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</si>
  <si>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</si>
  <si>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</si>
  <si>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</si>
  <si>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</si>
  <si>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</si>
  <si>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</si>
  <si>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</si>
  <si>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</si>
  <si>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</si>
  <si>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</si>
  <si>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</si>
  <si>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</si>
  <si>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</si>
  <si>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</si>
  <si>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</si>
  <si>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</si>
  <si>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</si>
  <si>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</si>
  <si>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</si>
  <si>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</si>
  <si>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</si>
  <si>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</si>
  <si>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</si>
  <si>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</si>
  <si>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</si>
  <si>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</si>
  <si>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</si>
  <si>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</si>
  <si>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</si>
  <si>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</si>
  <si>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</si>
  <si>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</si>
  <si>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</si>
  <si>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</si>
  <si>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</si>
  <si>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</si>
  <si>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</si>
  <si>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</si>
  <si>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</si>
  <si>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</si>
  <si>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</si>
  <si>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</si>
  <si>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</si>
  <si>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</si>
  <si>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</si>
  <si>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</si>
  <si>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</si>
  <si>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</si>
  <si>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</si>
  <si>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</si>
  <si>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</si>
  <si>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</si>
  <si>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</si>
  <si>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</si>
  <si>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</si>
  <si>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</si>
  <si>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</si>
  <si>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</si>
  <si>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</si>
  <si>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</si>
  <si>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</si>
  <si>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</si>
  <si>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</si>
  <si>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</si>
  <si>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</si>
  <si>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</si>
  <si>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</si>
  <si>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</si>
  <si>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</si>
  <si>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</si>
  <si>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</si>
  <si>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</si>
  <si>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</si>
  <si>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</si>
  <si>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</si>
  <si>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</si>
  <si>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</si>
  <si>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</si>
  <si>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</si>
  <si>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</si>
  <si>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</si>
  <si>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</si>
  <si>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</si>
  <si>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</si>
  <si>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</si>
  <si>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</si>
  <si>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</si>
  <si>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</si>
  <si>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</si>
  <si>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</si>
  <si>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</si>
  <si>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</si>
  <si>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</si>
  <si>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</si>
  <si>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</si>
  <si>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</si>
  <si>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</si>
  <si>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</si>
  <si>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</si>
  <si>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</si>
  <si>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</si>
  <si>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</si>
  <si>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</si>
  <si>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</si>
  <si>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</si>
  <si>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</si>
  <si>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</si>
  <si>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</si>
  <si>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</si>
  <si>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</si>
  <si>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</si>
  <si>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</si>
  <si>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</si>
  <si>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</si>
  <si>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</si>
  <si>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</si>
  <si>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</si>
  <si>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</si>
  <si>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</si>
  <si>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</si>
  <si>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</si>
  <si>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</si>
  <si>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</si>
  <si>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</si>
  <si>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</si>
  <si>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</si>
  <si>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</si>
  <si>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</si>
  <si>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</si>
  <si>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</si>
  <si>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</si>
  <si>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</si>
  <si>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</si>
  <si>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</si>
  <si>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</si>
  <si>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</si>
  <si>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</si>
  <si>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</si>
  <si>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</si>
  <si>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</si>
  <si>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</si>
  <si>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</si>
  <si>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</si>
  <si>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</si>
  <si>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</si>
  <si>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</si>
  <si>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</si>
  <si>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</si>
  <si>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</si>
  <si>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</si>
  <si>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</si>
  <si>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</si>
  <si>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</si>
  <si>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</si>
  <si>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</si>
  <si>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</si>
  <si>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</si>
  <si>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</si>
  <si>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</si>
  <si>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</si>
  <si>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</si>
  <si>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</si>
  <si>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</si>
  <si>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</si>
  <si>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</si>
  <si>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</si>
  <si>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</si>
  <si>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</si>
  <si>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</si>
  <si>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</si>
  <si>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</si>
  <si>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</si>
  <si>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</si>
  <si>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</si>
  <si>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</si>
  <si>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</si>
  <si>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</si>
  <si>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</si>
  <si>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</si>
  <si>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</si>
  <si>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</si>
  <si>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</si>
  <si>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</si>
  <si>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</si>
  <si>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</si>
  <si>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</si>
  <si>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</si>
  <si>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</si>
  <si>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</si>
  <si>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</si>
  <si>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</si>
  <si>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</si>
  <si>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</si>
  <si>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</si>
  <si>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</si>
  <si>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</si>
  <si>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</si>
  <si>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</si>
  <si>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</si>
  <si>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</si>
  <si>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</si>
  <si>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</si>
  <si>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</si>
  <si>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</si>
  <si>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</si>
  <si>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</si>
  <si>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</si>
  <si>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</si>
  <si>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</si>
  <si>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</si>
  <si>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</si>
  <si>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</si>
  <si>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</si>
  <si>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</si>
  <si>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</si>
  <si>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</si>
  <si>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</si>
  <si>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</si>
  <si>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</si>
  <si>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</si>
  <si>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</si>
  <si>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</si>
  <si>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</si>
  <si>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</si>
  <si>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</si>
  <si>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</si>
  <si>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</si>
  <si>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</si>
  <si>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</si>
  <si>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</si>
  <si>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</si>
  <si>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</si>
  <si>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</si>
  <si>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</si>
  <si>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</si>
  <si>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</si>
  <si>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</si>
  <si>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</si>
  <si>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</si>
  <si>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</si>
  <si>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</si>
  <si>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</si>
  <si>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</si>
  <si>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</si>
  <si>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</si>
  <si>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</si>
  <si>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</si>
  <si>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</si>
  <si>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</si>
  <si>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</si>
  <si>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</si>
  <si>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</si>
  <si>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</si>
  <si>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</si>
  <si>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</si>
  <si>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</si>
  <si>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</si>
  <si>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</si>
  <si>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</si>
  <si>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</si>
  <si>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</si>
  <si>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</si>
  <si>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</si>
  <si>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</si>
  <si>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</si>
  <si>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</si>
  <si>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</si>
  <si>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</si>
  <si>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</si>
  <si>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</si>
  <si>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</si>
  <si>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</si>
  <si>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</si>
  <si>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</si>
  <si>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</si>
  <si>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</si>
  <si>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</si>
  <si>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</si>
  <si>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</si>
  <si>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</si>
  <si>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</si>
  <si>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</si>
  <si>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</si>
  <si>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</si>
  <si>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</si>
  <si>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</si>
  <si>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</si>
  <si>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</si>
  <si>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</si>
  <si>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</si>
  <si>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</si>
  <si>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</si>
  <si>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</si>
  <si>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</si>
  <si>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</si>
  <si>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</si>
  <si>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</si>
  <si>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</si>
  <si>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</si>
  <si>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</si>
  <si>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</si>
  <si>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</si>
  <si>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</si>
  <si>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</si>
  <si>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</si>
  <si>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</si>
  <si>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</si>
  <si>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</si>
  <si>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</si>
  <si>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</si>
  <si>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</si>
  <si>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</si>
  <si>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</si>
  <si>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</si>
  <si>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</si>
  <si>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</si>
  <si>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</si>
  <si>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</si>
  <si>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</si>
  <si>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</si>
  <si>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</si>
  <si>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</si>
  <si>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</si>
  <si>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</si>
  <si>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</si>
  <si>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</si>
  <si>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</si>
  <si>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</si>
  <si>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</si>
  <si>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</si>
  <si>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</si>
  <si>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</si>
  <si>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</si>
  <si>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</si>
  <si>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</si>
  <si>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</si>
  <si>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</si>
  <si>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</si>
  <si>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</si>
  <si>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</si>
  <si>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</si>
  <si>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</si>
  <si>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</si>
  <si>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</si>
  <si>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</si>
  <si>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</si>
  <si>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</si>
  <si>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</si>
  <si>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</si>
  <si>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</si>
  <si>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</si>
  <si>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</si>
  <si>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</si>
  <si>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</si>
  <si>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</si>
  <si>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</si>
  <si>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</si>
  <si>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</si>
  <si>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</si>
  <si>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</si>
  <si>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</si>
  <si>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</si>
  <si>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</si>
  <si>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</si>
  <si>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</si>
  <si>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</si>
  <si>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</si>
  <si>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</si>
  <si>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</si>
  <si>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</si>
  <si>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</si>
  <si>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</si>
  <si>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</si>
  <si>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</si>
  <si>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</si>
  <si>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</si>
  <si>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</si>
  <si>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</si>
  <si>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</si>
  <si>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</si>
  <si>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</si>
  <si>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</si>
  <si>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</si>
  <si>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</si>
  <si>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</si>
  <si>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</si>
  <si>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</si>
  <si>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</si>
  <si>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</si>
  <si>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</si>
  <si>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</si>
  <si>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</si>
  <si>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</si>
  <si>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</si>
  <si>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</si>
  <si>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</si>
  <si>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</si>
  <si>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</si>
  <si>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</si>
  <si>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</si>
  <si>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</si>
  <si>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</si>
  <si>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</si>
  <si>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</si>
  <si>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</si>
  <si>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</si>
  <si>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</si>
  <si>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</si>
  <si>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</si>
  <si>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</si>
  <si>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</si>
  <si>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</si>
  <si>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</si>
  <si>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</si>
  <si>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</si>
  <si>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</si>
  <si>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</si>
  <si>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</si>
  <si>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</si>
  <si>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</si>
  <si>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</si>
  <si>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</si>
  <si>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</si>
  <si>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</si>
  <si>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</si>
  <si>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</si>
  <si>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</si>
  <si>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</si>
  <si>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</si>
  <si>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</si>
  <si>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</si>
  <si>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</si>
  <si>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</si>
  <si>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</si>
  <si>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</si>
  <si>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</si>
  <si>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</si>
  <si>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</si>
  <si>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</si>
  <si>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</si>
  <si>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</si>
  <si>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</si>
  <si>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</si>
  <si>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</si>
  <si>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</si>
  <si>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</si>
  <si>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</si>
  <si>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</si>
  <si>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</si>
  <si>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</si>
  <si>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</si>
  <si>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</si>
  <si>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</si>
  <si>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</si>
  <si>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</si>
  <si>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</si>
  <si>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</si>
  <si>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</si>
  <si>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</si>
  <si>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</si>
  <si>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</si>
  <si>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</si>
  <si>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</si>
  <si>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</si>
  <si>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</si>
  <si>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</si>
  <si>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</si>
  <si>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</si>
  <si>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</si>
  <si>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</si>
  <si>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</si>
  <si>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</si>
  <si>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</si>
  <si>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</si>
  <si>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</si>
  <si>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</si>
  <si>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</si>
  <si>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</si>
  <si>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</si>
  <si>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</si>
  <si>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</si>
  <si>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</si>
  <si>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</si>
  <si>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</si>
  <si>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</si>
  <si>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</si>
  <si>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</si>
  <si>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</si>
  <si>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</si>
  <si>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</si>
  <si>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</si>
  <si>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</si>
  <si>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</si>
  <si>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</si>
  <si>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</si>
  <si>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</si>
  <si>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</si>
  <si>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</si>
  <si>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</si>
  <si>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</si>
  <si>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</si>
  <si>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</si>
  <si>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</si>
  <si>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</si>
  <si>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</si>
  <si>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</si>
  <si>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</si>
  <si>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</si>
  <si>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</si>
  <si>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</si>
  <si>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</si>
  <si>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</si>
  <si>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</si>
  <si>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</si>
  <si>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</si>
  <si>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</si>
  <si>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</si>
  <si>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</si>
  <si>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</si>
  <si>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</si>
  <si>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</si>
  <si>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</si>
  <si>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</si>
  <si>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</si>
  <si>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</si>
  <si>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</si>
  <si>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</si>
  <si>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</si>
  <si>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</si>
  <si>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</si>
  <si>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</si>
  <si>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</si>
  <si>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</si>
  <si>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</si>
  <si>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</si>
  <si>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</si>
  <si>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</si>
  <si>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</si>
  <si>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</si>
  <si>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</si>
  <si>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</si>
  <si>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</si>
  <si>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</si>
  <si>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</si>
  <si>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</si>
  <si>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</si>
  <si>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</si>
  <si>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</si>
  <si>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</si>
  <si>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</si>
  <si>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</si>
  <si>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</si>
  <si>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</si>
  <si>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</si>
  <si>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</si>
  <si>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</si>
  <si>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</si>
  <si>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</si>
  <si>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</si>
  <si>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</si>
  <si>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</si>
  <si>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</si>
  <si>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</si>
  <si>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</si>
  <si>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</si>
  <si>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</si>
  <si>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</si>
  <si>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</si>
  <si>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</si>
  <si>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</si>
  <si>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</si>
  <si>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</si>
  <si>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</si>
  <si>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</si>
  <si>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</si>
  <si>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</si>
  <si>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</si>
  <si>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</si>
  <si>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</si>
  <si>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</si>
  <si>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</si>
  <si>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</si>
  <si>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</si>
  <si>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</si>
  <si>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</si>
  <si>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</si>
  <si>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</si>
  <si>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</si>
  <si>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</si>
  <si>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</si>
  <si>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</si>
  <si>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</si>
  <si>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</si>
  <si>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</si>
  <si>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</si>
  <si>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</si>
  <si>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</si>
  <si>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</si>
  <si>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</si>
  <si>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</si>
  <si>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</si>
  <si>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</si>
  <si>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</si>
  <si>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</si>
  <si>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</si>
  <si>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</si>
  <si>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</si>
  <si>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</si>
  <si>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</si>
  <si>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</si>
  <si>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</si>
  <si>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</si>
  <si>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</si>
  <si>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</si>
  <si>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</si>
  <si>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</si>
  <si>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</si>
  <si>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</si>
  <si>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</si>
  <si>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</si>
  <si>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</si>
  <si>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</si>
  <si>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</si>
  <si>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</si>
  <si>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</si>
  <si>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</si>
  <si>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</si>
  <si>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</si>
  <si>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</si>
  <si>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</si>
  <si>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</si>
  <si>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</si>
  <si>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</si>
  <si>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</si>
  <si>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</si>
  <si>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</si>
  <si>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</si>
  <si>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</si>
  <si>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</si>
  <si>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</si>
  <si>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</si>
  <si>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</si>
  <si>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</si>
  <si>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</si>
  <si>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</si>
  <si>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</si>
  <si>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</si>
  <si>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</si>
  <si>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</si>
  <si>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</si>
  <si>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</si>
  <si>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</si>
  <si>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</si>
  <si>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</si>
  <si>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</si>
  <si>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</si>
  <si>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</si>
  <si>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</si>
  <si>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</si>
  <si>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</si>
  <si>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</si>
  <si>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</si>
  <si>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</si>
  <si>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</si>
  <si>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</si>
  <si>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</si>
  <si>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</si>
  <si>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</si>
  <si>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</si>
  <si>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</si>
  <si>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</si>
  <si>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</si>
  <si>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</si>
  <si>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</si>
  <si>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</si>
  <si>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</si>
  <si>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</si>
  <si>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</si>
  <si>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</si>
  <si>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</si>
  <si>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</si>
  <si>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</si>
  <si>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</si>
  <si>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</si>
  <si>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</si>
  <si>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</si>
  <si>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</si>
  <si>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</si>
  <si>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</si>
  <si>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</si>
  <si>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</si>
  <si>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</si>
  <si>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</si>
  <si>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</si>
  <si>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</si>
  <si>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</si>
  <si>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</si>
  <si>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</si>
  <si>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</si>
  <si>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</si>
  <si>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</si>
  <si>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</si>
  <si>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</si>
  <si>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</si>
  <si>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</si>
  <si>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</si>
  <si>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</si>
  <si>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</si>
  <si>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</si>
  <si>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</si>
  <si>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</si>
  <si>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</si>
  <si>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</si>
  <si>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</si>
  <si>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</si>
  <si>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</si>
  <si>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</si>
  <si>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</si>
  <si>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</si>
  <si>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</si>
  <si>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</si>
  <si>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</si>
  <si>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</si>
  <si>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</si>
  <si>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</si>
  <si>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</si>
  <si>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</si>
  <si>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</si>
  <si>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</si>
  <si>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</si>
  <si>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</si>
  <si>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</si>
  <si>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</si>
  <si>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</si>
  <si>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</si>
  <si>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</si>
  <si>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</si>
  <si>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</si>
  <si>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</si>
  <si>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</si>
  <si>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</si>
  <si>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</si>
  <si>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</si>
  <si>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</si>
  <si>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</si>
  <si>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</si>
  <si>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</si>
  <si>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</si>
  <si>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</si>
  <si>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</si>
  <si>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</si>
  <si>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</si>
  <si>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</si>
  <si>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</si>
  <si>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</si>
  <si>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</si>
  <si>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</si>
  <si>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</si>
  <si>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</si>
  <si>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</si>
  <si>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</si>
  <si>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</si>
  <si>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</si>
  <si>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</si>
  <si>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</si>
  <si>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</si>
  <si>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</si>
  <si>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</si>
  <si>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</si>
  <si>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</si>
  <si>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</si>
  <si>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</si>
  <si>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</si>
  <si>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</si>
  <si>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</si>
  <si>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</si>
  <si>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</si>
  <si>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</si>
  <si>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</si>
  <si>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</si>
  <si>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</si>
  <si>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</si>
  <si>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</si>
  <si>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</si>
  <si>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</si>
  <si>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</si>
  <si>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</si>
  <si>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</si>
  <si>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</si>
  <si>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</si>
  <si>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</si>
  <si>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</si>
  <si>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</si>
  <si>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</si>
  <si>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</si>
  <si>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</si>
  <si>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</si>
  <si>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</si>
  <si>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</si>
  <si>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</si>
  <si>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</si>
  <si>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</si>
  <si>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</si>
  <si>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</si>
  <si>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</si>
  <si>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</si>
  <si>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</si>
  <si>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</si>
  <si>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</si>
  <si>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</si>
  <si>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</si>
  <si>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</si>
  <si>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</si>
  <si>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</si>
  <si>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</si>
  <si>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</si>
  <si>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</si>
  <si>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</si>
  <si>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</si>
  <si>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</si>
  <si>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</si>
  <si>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</si>
  <si>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</si>
  <si>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</si>
  <si>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</si>
  <si>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</si>
  <si>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</si>
  <si>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</si>
  <si>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</si>
  <si>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</si>
  <si>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</si>
  <si>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</si>
  <si>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</si>
  <si>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</si>
  <si>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</si>
  <si>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</si>
  <si>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</si>
  <si>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</si>
  <si>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</si>
  <si>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</si>
  <si>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</si>
  <si>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</si>
  <si>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</si>
  <si>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</si>
  <si>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</si>
  <si>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</si>
  <si>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</si>
  <si>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</si>
  <si>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</si>
  <si>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</si>
  <si>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</si>
  <si>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</si>
  <si>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</si>
  <si>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</si>
  <si>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</si>
  <si>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</si>
  <si>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</si>
  <si>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</si>
  <si>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</si>
  <si>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</si>
  <si>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</si>
  <si>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</si>
  <si>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</si>
  <si>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</si>
  <si>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</si>
  <si>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</si>
  <si>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</si>
  <si>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</si>
  <si>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</si>
  <si>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</si>
  <si>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</si>
  <si>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</si>
  <si>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</si>
  <si>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</si>
  <si>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</si>
  <si>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</si>
  <si>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</si>
  <si>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</si>
  <si>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</si>
  <si>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</si>
  <si>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</si>
  <si>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</si>
  <si>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</si>
  <si>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</si>
  <si>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</si>
  <si>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</si>
  <si>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</si>
  <si>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</si>
  <si>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</si>
  <si>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</si>
  <si>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</si>
  <si>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</si>
  <si>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</si>
  <si>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</si>
  <si>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</si>
  <si>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</si>
  <si>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</si>
  <si>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</si>
  <si>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</si>
  <si>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</si>
  <si>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</si>
  <si>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</si>
  <si>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</si>
  <si>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</si>
  <si>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</si>
  <si>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</si>
  <si>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</si>
  <si>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</si>
  <si>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</si>
  <si>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</si>
  <si>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</si>
  <si>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</si>
  <si>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</si>
  <si>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</si>
  <si>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</si>
  <si>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</si>
  <si>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</si>
  <si>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</si>
  <si>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</si>
  <si>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</si>
  <si>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</si>
  <si>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</si>
  <si>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</si>
  <si>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</si>
  <si>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</si>
  <si>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</si>
  <si>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</si>
  <si>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</si>
  <si>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</si>
  <si>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</si>
  <si>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</si>
  <si>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</si>
  <si>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</si>
  <si>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</si>
  <si>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</si>
  <si>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</si>
  <si>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</si>
  <si>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</si>
  <si>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</si>
  <si>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</si>
  <si>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</si>
  <si>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</si>
  <si>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</si>
  <si>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</si>
  <si>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</si>
  <si>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</si>
  <si>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</si>
  <si>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</si>
  <si>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</si>
  <si>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</si>
  <si>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</si>
  <si>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</si>
  <si>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</si>
  <si>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</si>
  <si>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</si>
  <si>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</si>
  <si>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</si>
  <si>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</si>
  <si>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</si>
  <si>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</si>
  <si>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</si>
  <si>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</si>
  <si>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</si>
  <si>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</si>
  <si>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</si>
  <si>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</si>
  <si>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</si>
  <si>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</si>
  <si>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</si>
  <si>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</si>
  <si>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</si>
  <si>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</si>
  <si>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</si>
  <si>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</si>
  <si>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</si>
  <si>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</si>
  <si>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</si>
  <si>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</si>
  <si>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</si>
  <si>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</si>
  <si>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</si>
  <si>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</si>
  <si>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</si>
  <si>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</si>
  <si>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</si>
  <si>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</si>
  <si>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</si>
  <si>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</si>
  <si>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</si>
  <si>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</si>
  <si>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</si>
  <si>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</si>
  <si>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</si>
  <si>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</si>
  <si>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</si>
  <si>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</si>
  <si>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</si>
  <si>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</si>
  <si>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</si>
  <si>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</si>
  <si>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</si>
  <si>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</si>
  <si>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</si>
  <si>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</si>
  <si>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</si>
  <si>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</si>
  <si>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</si>
  <si>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</si>
  <si>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</si>
  <si>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</si>
  <si>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</si>
  <si>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</si>
  <si>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</si>
  <si>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</si>
  <si>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</si>
  <si>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</si>
  <si>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</si>
  <si>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</si>
  <si>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</si>
  <si>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</si>
  <si>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</si>
  <si>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</si>
  <si>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</si>
  <si>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</si>
  <si>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</si>
  <si>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</si>
  <si>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</si>
  <si>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</si>
  <si>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</si>
  <si>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</si>
  <si>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</si>
  <si>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</si>
  <si>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</si>
  <si>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</si>
  <si>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</si>
  <si>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</si>
  <si>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</si>
  <si>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</si>
  <si>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</si>
  <si>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</si>
  <si>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</si>
  <si>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</si>
  <si>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</si>
  <si>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</si>
  <si>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</si>
  <si>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</si>
  <si>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</si>
  <si>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</si>
  <si>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</si>
  <si>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</si>
  <si>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</si>
  <si>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</si>
  <si>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</si>
  <si>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</si>
  <si>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</si>
  <si>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</si>
  <si>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</si>
  <si>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</si>
  <si>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</si>
  <si>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</si>
  <si>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</si>
  <si>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</si>
  <si>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</si>
  <si>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</si>
  <si>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</si>
  <si>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</si>
  <si>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</si>
  <si>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</si>
  <si>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</si>
  <si>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</si>
  <si>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</si>
  <si>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</si>
  <si>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</si>
  <si>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</si>
  <si>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</si>
  <si>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</si>
  <si>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</si>
  <si>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</si>
  <si>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</si>
  <si>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</si>
  <si>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</si>
  <si>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</si>
  <si>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</si>
  <si>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</si>
  <si>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</si>
  <si>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</si>
  <si>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</si>
  <si>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</si>
  <si>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</si>
  <si>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</si>
  <si>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</si>
  <si>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</si>
  <si>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</si>
  <si>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</si>
  <si>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</si>
  <si>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</si>
  <si>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</si>
  <si>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</si>
  <si>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</si>
  <si>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</si>
  <si>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</si>
  <si>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</si>
  <si>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</si>
  <si>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</si>
  <si>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</si>
  <si>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</si>
  <si>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</si>
  <si>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</si>
  <si>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</si>
  <si>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</si>
  <si>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</si>
  <si>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</si>
  <si>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</si>
  <si>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</si>
  <si>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</si>
  <si>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</si>
  <si>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</si>
  <si>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</si>
  <si>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</si>
  <si>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</si>
  <si>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</si>
  <si>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</si>
  <si>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</si>
  <si>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</si>
  <si>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</si>
  <si>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</si>
  <si>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</si>
  <si>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</si>
  <si>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</si>
  <si>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</si>
  <si>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</si>
  <si>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</si>
  <si>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</si>
  <si>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</si>
  <si>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</si>
  <si>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</si>
  <si>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</si>
  <si>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</si>
  <si>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</si>
  <si>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</si>
  <si>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</si>
  <si>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</si>
  <si>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</si>
  <si>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</si>
  <si>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</si>
  <si>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</si>
  <si>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</si>
  <si>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</si>
  <si>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</si>
  <si>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</si>
  <si>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</si>
  <si>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</si>
  <si>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</si>
  <si>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</si>
  <si>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</si>
  <si>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</si>
  <si>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</si>
  <si>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</si>
  <si>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</si>
  <si>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</si>
  <si>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</si>
  <si>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</si>
  <si>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</si>
  <si>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</si>
  <si>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</si>
  <si>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</si>
  <si>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</si>
  <si>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</si>
  <si>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</si>
  <si>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</si>
  <si>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</si>
  <si>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</si>
  <si>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</si>
  <si>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</si>
  <si>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</si>
  <si>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</si>
  <si>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</si>
  <si>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</si>
  <si>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</si>
  <si>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</si>
  <si>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</si>
  <si>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</si>
  <si>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</si>
  <si>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</si>
  <si>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</si>
  <si>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</si>
  <si>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</si>
  <si>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</si>
  <si>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</si>
  <si>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</si>
  <si>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</si>
  <si>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</si>
  <si>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</si>
  <si>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</si>
  <si>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</si>
  <si>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</si>
  <si>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</si>
  <si>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</si>
  <si>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</si>
  <si>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</si>
  <si>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</si>
  <si>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</si>
  <si>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</si>
  <si>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</si>
  <si>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</si>
  <si>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</si>
  <si>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</si>
  <si>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</si>
  <si>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</si>
  <si>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</si>
  <si>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</si>
  <si>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</si>
  <si>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</si>
  <si>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</si>
  <si>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</si>
  <si>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</si>
  <si>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</si>
  <si>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</si>
  <si>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</si>
  <si>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</si>
  <si>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</si>
  <si>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</si>
  <si>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</si>
  <si>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</si>
  <si>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</si>
  <si>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</si>
  <si>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</si>
  <si>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</si>
  <si>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</si>
  <si>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</si>
  <si>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</si>
  <si>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</si>
  <si>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</si>
  <si>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</si>
  <si>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</si>
  <si>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</si>
  <si>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</si>
  <si>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</si>
  <si>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</si>
  <si>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</si>
  <si>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</si>
  <si>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</si>
  <si>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</si>
  <si>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</si>
  <si>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</si>
  <si>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</si>
  <si>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</si>
  <si>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</si>
  <si>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</si>
  <si>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</si>
  <si>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</si>
  <si>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</si>
  <si>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</si>
  <si>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</si>
  <si>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</si>
  <si>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</si>
  <si>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</si>
  <si>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</si>
  <si>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</si>
  <si>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</si>
  <si>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</si>
  <si>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</si>
  <si>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</si>
  <si>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</si>
  <si>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</si>
  <si>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</si>
  <si>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</si>
  <si>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</si>
  <si>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</si>
  <si>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</si>
  <si>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</si>
  <si>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</si>
  <si>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</si>
  <si>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</si>
  <si>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</si>
  <si>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</si>
  <si>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</si>
  <si>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</si>
  <si>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</si>
  <si>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</si>
  <si>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</si>
  <si>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</si>
  <si>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</si>
  <si>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</si>
  <si>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</si>
  <si>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</si>
  <si>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</si>
  <si>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</si>
  <si>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</si>
  <si>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</si>
  <si>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</si>
  <si>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</si>
  <si>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</si>
  <si>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</si>
  <si>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</si>
  <si>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</si>
  <si>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</si>
  <si>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</si>
  <si>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</si>
  <si>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</si>
  <si>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</si>
  <si>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</si>
  <si>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</si>
  <si>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</si>
  <si>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</si>
  <si>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</si>
  <si>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</si>
  <si>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</si>
  <si>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</si>
  <si>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</si>
  <si>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</si>
  <si>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</si>
  <si>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</si>
  <si>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</si>
  <si>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</si>
  <si>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</si>
  <si>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</si>
  <si>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</si>
  <si>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</si>
  <si>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</si>
  <si>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</si>
  <si>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</si>
  <si>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</si>
  <si>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</si>
  <si>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</si>
  <si>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</si>
  <si>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</si>
  <si>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</si>
  <si>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</si>
  <si>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</si>
  <si>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</si>
  <si>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</si>
  <si>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</si>
  <si>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</si>
  <si>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</si>
  <si>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</si>
  <si>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</si>
  <si>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</si>
  <si>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</si>
  <si>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</si>
  <si>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</si>
  <si>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</si>
  <si>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</si>
  <si>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</si>
  <si>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</si>
  <si>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</si>
  <si>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</si>
  <si>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</si>
  <si>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</si>
  <si>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</si>
  <si>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</si>
  <si>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</si>
  <si>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</si>
  <si>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</si>
  <si>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</si>
  <si>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</si>
  <si>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</si>
  <si>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</si>
  <si>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</si>
  <si>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</si>
  <si>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</si>
  <si>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</si>
  <si>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</si>
  <si>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</si>
  <si>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</si>
  <si>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</si>
  <si>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</si>
  <si>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</si>
  <si>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</si>
  <si>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</si>
  <si>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</si>
  <si>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</si>
  <si>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</si>
  <si>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</si>
  <si>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</si>
  <si>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</si>
  <si>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</si>
  <si>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</si>
  <si>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</si>
  <si>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</si>
  <si>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</si>
  <si>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</si>
  <si>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</si>
  <si>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</si>
  <si>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</si>
  <si>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</si>
  <si>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</si>
  <si>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</si>
  <si>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</si>
  <si>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</si>
  <si>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</si>
  <si>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</si>
  <si>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</si>
  <si>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</si>
  <si>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</si>
  <si>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</si>
  <si>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</si>
  <si>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</si>
  <si>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</si>
  <si>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</si>
  <si>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</si>
  <si>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</si>
  <si>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</si>
  <si>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</si>
  <si>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</si>
  <si>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</si>
  <si>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</si>
  <si>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</si>
  <si>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</si>
  <si>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</si>
  <si>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</si>
  <si>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</si>
  <si>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</si>
  <si>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</si>
  <si>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</si>
  <si>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</si>
  <si>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</si>
  <si>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</si>
  <si>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</si>
  <si>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</si>
  <si>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</si>
  <si>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</si>
  <si>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</si>
  <si>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</si>
  <si>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</si>
  <si>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</si>
  <si>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</si>
  <si>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</si>
  <si>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</si>
  <si>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</si>
  <si>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</si>
  <si>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</si>
  <si>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</si>
  <si>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</si>
  <si>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</si>
  <si>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</si>
  <si>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</si>
  <si>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</si>
  <si>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</si>
  <si>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</si>
  <si>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</si>
  <si>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</si>
  <si>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</si>
  <si>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</si>
  <si>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</si>
  <si>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</si>
  <si>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</si>
  <si>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</si>
  <si>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</si>
  <si>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</si>
  <si>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</si>
  <si>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</si>
  <si>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</si>
  <si>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</si>
  <si>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</si>
  <si>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</si>
  <si>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</si>
  <si>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</si>
  <si>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</si>
  <si>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</si>
  <si>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</si>
  <si>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</si>
  <si>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</si>
  <si>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</si>
  <si>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</si>
  <si>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</si>
  <si>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</si>
  <si>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</si>
  <si>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</si>
  <si>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</si>
  <si>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</si>
  <si>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</si>
  <si>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</si>
  <si>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</si>
  <si>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</si>
  <si>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</si>
  <si>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</si>
  <si>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</si>
  <si>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</si>
  <si>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</si>
  <si>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</si>
  <si>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</si>
  <si>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</si>
  <si>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</si>
  <si>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</si>
  <si>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</si>
  <si>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</si>
  <si>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</si>
  <si>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</si>
  <si>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</si>
  <si>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</si>
  <si>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</si>
  <si>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</si>
  <si>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</si>
  <si>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</si>
  <si>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</si>
  <si>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</si>
  <si>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</si>
  <si>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</si>
  <si>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</si>
  <si>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</si>
  <si>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</si>
  <si>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</si>
  <si>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</si>
  <si>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</si>
  <si>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</si>
  <si>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</si>
  <si>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</si>
  <si>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</si>
  <si>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</si>
  <si>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</si>
  <si>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</si>
  <si>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</si>
  <si>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</si>
  <si>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</si>
  <si>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</si>
  <si>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</si>
  <si>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</si>
  <si>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</si>
  <si>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</si>
  <si>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</si>
  <si>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</si>
  <si>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</si>
  <si>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</si>
  <si>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</si>
  <si>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</si>
  <si>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</si>
  <si>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</si>
  <si>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</si>
  <si>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</si>
  <si>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</si>
  <si>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</si>
  <si>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</si>
  <si>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</si>
  <si>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</si>
  <si>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</si>
  <si>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</si>
  <si>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</si>
  <si>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</si>
  <si>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</si>
  <si>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</si>
  <si>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</si>
  <si>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</si>
  <si>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</si>
  <si>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</si>
  <si>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</si>
  <si>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</si>
  <si>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</si>
  <si>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</si>
  <si>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</si>
  <si>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</si>
  <si>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</si>
  <si>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</si>
  <si>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</si>
  <si>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</si>
  <si>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</si>
  <si>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</si>
  <si>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</si>
  <si>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</si>
  <si>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</si>
  <si>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</si>
  <si>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</si>
  <si>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</si>
  <si>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</si>
  <si>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</si>
  <si>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</si>
  <si>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</si>
  <si>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</si>
  <si>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</si>
  <si>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</si>
  <si>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</si>
  <si>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</si>
  <si>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</si>
  <si>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</si>
  <si>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</si>
  <si>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</si>
  <si>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</si>
  <si>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</si>
  <si>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</si>
  <si>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</si>
  <si>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</si>
  <si>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</si>
  <si>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</si>
  <si>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</si>
  <si>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</si>
  <si>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</si>
  <si>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</si>
  <si>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</si>
  <si>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</si>
  <si>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</si>
  <si>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</si>
  <si>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</si>
  <si>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</si>
  <si>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</si>
  <si>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</si>
  <si>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</si>
  <si>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</si>
  <si>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</si>
  <si>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</si>
  <si>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</si>
  <si>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</si>
  <si>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</si>
  <si>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</si>
  <si>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</si>
  <si>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</si>
  <si>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</si>
  <si>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</si>
  <si>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</si>
  <si>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</si>
  <si>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</si>
  <si>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</si>
  <si>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</si>
  <si>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</si>
  <si>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</si>
  <si>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</si>
  <si>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</si>
  <si>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</si>
  <si>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</si>
  <si>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</si>
  <si>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</si>
  <si>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</si>
  <si>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</si>
  <si>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</si>
  <si>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</si>
  <si>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</si>
  <si>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</si>
  <si>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</si>
  <si>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</si>
  <si>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</si>
  <si>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</si>
  <si>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</si>
  <si>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</si>
  <si>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</si>
  <si>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</si>
  <si>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</si>
  <si>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</si>
  <si>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</si>
  <si>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</si>
  <si>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</si>
  <si>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</si>
  <si>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</si>
  <si>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</si>
  <si>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</si>
  <si>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</si>
  <si>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</si>
  <si>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</si>
  <si>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</si>
  <si>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</si>
  <si>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</si>
  <si>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</si>
  <si>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</si>
  <si>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</si>
  <si>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</si>
  <si>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</si>
  <si>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</si>
  <si>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</si>
  <si>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</si>
  <si>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</si>
  <si>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</si>
  <si>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</si>
  <si>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</si>
  <si>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</si>
  <si>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</si>
  <si>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</si>
  <si>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</si>
  <si>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</si>
  <si>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</si>
  <si>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</si>
  <si>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</si>
  <si>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</si>
  <si>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</si>
  <si>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</si>
  <si>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</si>
  <si>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</si>
  <si>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</si>
  <si>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</si>
  <si>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</si>
  <si>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</si>
  <si>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</si>
  <si>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</si>
  <si>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</si>
  <si>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</si>
  <si>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</si>
  <si>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</si>
  <si>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</si>
  <si>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</si>
  <si>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</si>
  <si>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</si>
  <si>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</si>
  <si>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</si>
  <si>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</si>
  <si>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</si>
  <si>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</si>
  <si>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</si>
  <si>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</si>
  <si>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</si>
  <si>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</si>
  <si>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</si>
  <si>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</si>
  <si>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</si>
  <si>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</si>
  <si>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</si>
  <si>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</si>
  <si>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</si>
  <si>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</si>
  <si>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</si>
  <si>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</si>
  <si>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</si>
  <si>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</si>
  <si>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</si>
  <si>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</si>
  <si>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</si>
  <si>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</si>
  <si>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</si>
  <si>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</si>
  <si>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</si>
  <si>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</si>
  <si>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</si>
  <si>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</si>
  <si>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</si>
  <si>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</si>
  <si>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</si>
  <si>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</si>
  <si>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</si>
  <si>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</si>
  <si>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</si>
  <si>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</si>
  <si>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</si>
  <si>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</si>
  <si>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</si>
  <si>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</si>
  <si>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</si>
  <si>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</si>
  <si>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</si>
  <si>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</si>
  <si>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</si>
  <si>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</si>
  <si>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</si>
  <si>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</si>
  <si>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</si>
  <si>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</si>
  <si>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</si>
  <si>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</si>
  <si>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</si>
  <si>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</si>
  <si>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</si>
  <si>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</si>
  <si>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</si>
  <si>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</si>
  <si>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</si>
  <si>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</si>
  <si>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</si>
  <si>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</si>
  <si>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</si>
  <si>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</si>
  <si>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</si>
  <si>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</si>
  <si>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</si>
  <si>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</si>
  <si>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</si>
  <si>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</si>
  <si>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</si>
  <si>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</si>
  <si>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</si>
  <si>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</si>
  <si>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</si>
  <si>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</si>
  <si>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</si>
  <si>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</si>
  <si>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</si>
  <si>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</si>
  <si>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</si>
  <si>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</si>
  <si>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</si>
  <si>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</si>
  <si>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</si>
  <si>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</si>
  <si>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</si>
  <si>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</si>
  <si>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</si>
  <si>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</si>
  <si>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</si>
  <si>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</si>
  <si>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</si>
  <si>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</si>
  <si>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</si>
  <si>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</si>
  <si>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</si>
  <si>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</si>
  <si>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</si>
  <si>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</si>
  <si>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</si>
  <si>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</si>
  <si>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</si>
  <si>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</si>
  <si>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</si>
  <si>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</si>
  <si>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</si>
  <si>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</si>
  <si>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</si>
  <si>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</si>
  <si>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</si>
  <si>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</si>
  <si>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</si>
  <si>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</si>
  <si>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</si>
  <si>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</si>
  <si>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</si>
  <si>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</si>
  <si>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</si>
  <si>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</si>
  <si>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</si>
  <si>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</si>
  <si>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</si>
  <si>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</si>
  <si>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</si>
  <si>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</si>
  <si>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</si>
  <si>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</si>
  <si>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</si>
  <si>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</si>
  <si>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</si>
  <si>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</si>
  <si>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</si>
  <si>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</si>
  <si>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</si>
  <si>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</si>
  <si>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</si>
  <si>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</si>
  <si>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</si>
  <si>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</si>
  <si>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</si>
  <si>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</si>
  <si>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</si>
  <si>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</si>
  <si>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</si>
  <si>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</si>
  <si>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</si>
  <si>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</si>
  <si>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</si>
  <si>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</si>
  <si>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</si>
  <si>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</si>
  <si>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</si>
  <si>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</si>
  <si>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</si>
  <si>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</si>
  <si>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</si>
  <si>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</si>
  <si>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</si>
  <si>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</si>
  <si>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</si>
  <si>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</si>
  <si>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</si>
  <si>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</si>
  <si>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</si>
  <si>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</si>
  <si>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</si>
  <si>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</si>
  <si>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</si>
  <si>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</si>
  <si>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</si>
  <si>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</si>
  <si>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</si>
  <si>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</si>
  <si>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</si>
  <si>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</si>
  <si>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</si>
  <si>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</si>
  <si>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</si>
  <si>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</si>
  <si>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</si>
  <si>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</si>
  <si>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</si>
  <si>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</si>
  <si>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</si>
  <si>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</si>
  <si>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</si>
  <si>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</si>
  <si>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</si>
  <si>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</si>
  <si>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</si>
  <si>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</si>
  <si>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</si>
  <si>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</si>
  <si>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</si>
  <si>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</si>
  <si>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</si>
  <si>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</si>
  <si>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</si>
  <si>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</si>
  <si>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</si>
  <si>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</si>
  <si>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</si>
  <si>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</si>
  <si>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</si>
  <si>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</si>
  <si>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</si>
  <si>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</si>
  <si>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</si>
  <si>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</si>
  <si>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</si>
  <si>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</si>
  <si>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</si>
  <si>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</si>
  <si>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</si>
  <si>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</si>
  <si>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</si>
  <si>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</si>
  <si>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</si>
  <si>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</si>
  <si>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</si>
  <si>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</si>
  <si>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</si>
  <si>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</si>
  <si>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</si>
  <si>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</si>
  <si>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</si>
  <si>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</si>
  <si>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</si>
  <si>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</si>
  <si>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</si>
  <si>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</si>
  <si>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</si>
  <si>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</si>
  <si>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</si>
  <si>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</si>
  <si>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</si>
  <si>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</si>
  <si>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</si>
  <si>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</si>
  <si>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</si>
  <si>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</si>
  <si>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</si>
  <si>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</si>
  <si>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</si>
  <si>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</si>
  <si>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</si>
  <si>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</si>
  <si>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</si>
  <si>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</si>
  <si>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</si>
  <si>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</si>
  <si>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</si>
  <si>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</si>
  <si>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</si>
  <si>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</si>
  <si>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</si>
  <si>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</si>
  <si>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</si>
  <si>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</si>
  <si>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</si>
  <si>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</si>
  <si>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</si>
  <si>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</si>
  <si>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</si>
  <si>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</si>
  <si>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</si>
  <si>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</si>
  <si>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</si>
  <si>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</si>
  <si>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</si>
  <si>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</si>
  <si>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</si>
  <si>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</si>
  <si>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</si>
  <si>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</si>
  <si>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</si>
  <si>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</si>
  <si>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</si>
  <si>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</si>
  <si>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</si>
  <si>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</si>
  <si>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</si>
  <si>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</si>
  <si>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</si>
  <si>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</si>
  <si>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</si>
  <si>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</si>
  <si>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</si>
  <si>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</si>
  <si>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</si>
  <si>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</si>
  <si>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</si>
  <si>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</si>
  <si>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</si>
  <si>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</si>
  <si>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</si>
  <si>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</si>
  <si>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</si>
  <si>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</si>
  <si>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</si>
  <si>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</si>
  <si>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</si>
  <si>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</si>
  <si>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</si>
  <si>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</si>
  <si>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</si>
  <si>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</si>
  <si>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</si>
  <si>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</si>
  <si>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</si>
  <si>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</si>
  <si>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</si>
  <si>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</si>
  <si>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</si>
  <si>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</si>
  <si>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</si>
  <si>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</si>
  <si>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</si>
  <si>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</si>
  <si>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</si>
  <si>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</si>
  <si>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</si>
  <si>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</si>
  <si>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</si>
  <si>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</si>
  <si>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</si>
  <si>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</si>
  <si>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</si>
  <si>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</si>
  <si>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</si>
  <si>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</si>
  <si>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</si>
  <si>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</si>
  <si>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</si>
  <si>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</si>
  <si>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</si>
  <si>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</si>
  <si>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</si>
  <si>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</si>
  <si>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</si>
  <si>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</si>
  <si>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</si>
  <si>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</si>
  <si>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</si>
  <si>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</si>
  <si>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</si>
  <si>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</si>
  <si>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</si>
  <si>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</si>
  <si>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</si>
  <si>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</si>
  <si>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</si>
  <si>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</si>
  <si>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</si>
  <si>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</si>
  <si>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</si>
  <si>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</si>
  <si>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</si>
  <si>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</si>
  <si>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</si>
  <si>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</si>
  <si>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</si>
  <si>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</si>
  <si>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</si>
  <si>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</si>
  <si>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</si>
  <si>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</si>
  <si>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</si>
  <si>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</si>
  <si>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</si>
  <si>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</si>
  <si>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</si>
  <si>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</si>
  <si>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</si>
  <si>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</si>
  <si>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</si>
  <si>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</si>
  <si>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</si>
  <si>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</si>
  <si>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</si>
  <si>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</si>
  <si>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</si>
  <si>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</si>
  <si>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</si>
  <si>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</si>
  <si>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</si>
  <si>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</si>
  <si>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</si>
  <si>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</si>
  <si>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</si>
  <si>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</si>
  <si>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</si>
  <si>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</si>
  <si>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</si>
  <si>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</si>
  <si>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</si>
  <si>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</si>
  <si>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</si>
  <si>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</si>
  <si>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</si>
  <si>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</si>
  <si>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</si>
  <si>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</si>
  <si>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</si>
  <si>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</si>
  <si>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</si>
  <si>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</si>
  <si>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</si>
  <si>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</si>
  <si>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</si>
  <si>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</si>
  <si>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</si>
  <si>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</si>
  <si>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</si>
  <si>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</si>
  <si>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</si>
  <si>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</si>
  <si>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</si>
  <si>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</si>
  <si>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</si>
  <si>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</si>
  <si>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</si>
  <si>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</si>
  <si>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</si>
  <si>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</si>
  <si>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</si>
  <si>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</si>
  <si>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</si>
  <si>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</si>
  <si>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</si>
  <si>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</si>
  <si>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</si>
  <si>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</si>
  <si>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</si>
  <si>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</si>
  <si>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</si>
  <si>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</si>
  <si>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</si>
  <si>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</si>
  <si>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</si>
  <si>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</si>
  <si>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</si>
  <si>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</si>
  <si>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</si>
  <si>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</si>
  <si>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</si>
  <si>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</si>
  <si>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</si>
  <si>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</si>
  <si>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</si>
  <si>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</si>
  <si>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</si>
  <si>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</si>
  <si>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</si>
  <si>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</si>
  <si>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</si>
  <si>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</si>
  <si>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</si>
  <si>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</si>
  <si>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</si>
  <si>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</si>
  <si>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</si>
  <si>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</si>
  <si>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</si>
  <si>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</si>
  <si>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</si>
  <si>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</si>
  <si>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</si>
  <si>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</si>
  <si>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</si>
  <si>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</si>
  <si>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</si>
  <si>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</si>
  <si>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</si>
  <si>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</si>
  <si>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</si>
  <si>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</si>
  <si>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</si>
  <si>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</si>
  <si>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</si>
  <si>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</si>
  <si>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</si>
  <si>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</si>
  <si>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</si>
  <si>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</si>
  <si>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</si>
  <si>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</si>
  <si>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</si>
  <si>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</si>
  <si>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</si>
  <si>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</si>
  <si>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</si>
  <si>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</si>
  <si>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</si>
  <si>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</si>
  <si>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</si>
  <si>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</si>
  <si>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</si>
  <si>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</si>
  <si>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</si>
  <si>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</si>
  <si>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</si>
  <si>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</si>
  <si>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</si>
  <si>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</si>
  <si>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</si>
  <si>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</si>
  <si>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</si>
  <si>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</si>
  <si>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</si>
  <si>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</si>
  <si>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</si>
  <si>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</si>
  <si>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</si>
  <si>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</si>
  <si>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</si>
  <si>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</si>
  <si>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</si>
  <si>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</si>
  <si>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</si>
  <si>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</si>
  <si>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</si>
  <si>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</si>
  <si>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</si>
  <si>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</si>
  <si>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</si>
  <si>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</si>
  <si>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</si>
  <si>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</si>
  <si>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</si>
  <si>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</si>
  <si>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</si>
  <si>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</si>
  <si>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</si>
  <si>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</si>
  <si>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</si>
  <si>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</si>
  <si>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</si>
  <si>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</si>
  <si>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</si>
  <si>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</si>
  <si>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</si>
  <si>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</si>
  <si>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</si>
  <si>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</si>
  <si>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</si>
  <si>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</si>
  <si>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</si>
  <si>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</si>
  <si>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</si>
  <si>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</si>
  <si>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</si>
  <si>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</si>
  <si>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</si>
  <si>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</si>
  <si>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</si>
  <si>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</si>
  <si>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</si>
  <si>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</si>
  <si>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</si>
  <si>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</si>
  <si>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</si>
  <si>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</si>
  <si>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</si>
  <si>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</si>
  <si>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</si>
  <si>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</si>
  <si>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</si>
  <si>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</si>
  <si>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</si>
  <si>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</si>
  <si>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</si>
  <si>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</si>
  <si>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</si>
  <si>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</si>
  <si>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</si>
  <si>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</si>
  <si>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</si>
  <si>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</si>
  <si>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</si>
  <si>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</si>
  <si>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</si>
  <si>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</si>
  <si>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</si>
  <si>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</si>
  <si>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</si>
  <si>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</si>
  <si>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</si>
  <si>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</si>
  <si>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</si>
  <si>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</si>
  <si>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</si>
  <si>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</si>
  <si>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</si>
  <si>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</si>
  <si>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</si>
  <si>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</si>
  <si>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</si>
  <si>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</si>
  <si>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</si>
  <si>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</si>
  <si>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</si>
  <si>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</si>
  <si>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</si>
  <si>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</si>
  <si>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</si>
  <si>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</si>
  <si>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</si>
  <si>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</si>
  <si>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</si>
  <si>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</si>
  <si>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</si>
  <si>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</si>
  <si>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</si>
  <si>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</si>
  <si>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</si>
  <si>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</si>
  <si>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</si>
  <si>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</si>
  <si>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</si>
  <si>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</si>
  <si>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</si>
  <si>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</si>
  <si>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</si>
  <si>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</si>
  <si>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</si>
  <si>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</si>
  <si>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</si>
  <si>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</si>
  <si>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</si>
  <si>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</si>
  <si>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</si>
  <si>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</si>
  <si>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</si>
  <si>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</si>
  <si>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</si>
  <si>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</si>
  <si>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</si>
  <si>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</si>
  <si>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</si>
  <si>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</si>
  <si>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</si>
  <si>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</si>
  <si>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</si>
  <si>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</si>
  <si>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</si>
  <si>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</si>
  <si>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</si>
  <si>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</si>
  <si>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</si>
  <si>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</si>
  <si>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</si>
  <si>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</si>
  <si>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</si>
  <si>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</si>
  <si>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</si>
  <si>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</si>
  <si>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</si>
  <si>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</si>
  <si>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</si>
  <si>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</si>
  <si>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</si>
  <si>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</si>
  <si>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</si>
  <si>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</si>
  <si>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</si>
  <si>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</si>
  <si>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</si>
  <si>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</si>
  <si>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</si>
  <si>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</si>
  <si>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</si>
  <si>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</si>
  <si>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</si>
  <si>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</si>
  <si>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</si>
  <si>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</si>
  <si>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</si>
  <si>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</si>
  <si>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</si>
  <si>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</si>
  <si>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</si>
  <si>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</si>
  <si>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</si>
  <si>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</si>
  <si>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</si>
  <si>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</si>
  <si>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</si>
  <si>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</si>
  <si>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</si>
  <si>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</si>
  <si>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</si>
  <si>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</si>
  <si>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</si>
  <si>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</si>
  <si>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</si>
  <si>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</si>
  <si>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</si>
  <si>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</si>
  <si>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</si>
  <si>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</si>
  <si>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</si>
  <si>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</si>
  <si>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</si>
  <si>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</si>
  <si>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</si>
  <si>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</si>
  <si>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</si>
  <si>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</si>
  <si>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</si>
  <si>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</si>
  <si>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</si>
  <si>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</si>
  <si>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</si>
  <si>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</si>
  <si>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</si>
  <si>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</si>
  <si>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</si>
  <si>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</si>
  <si>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</si>
  <si>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</si>
  <si>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</si>
  <si>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</si>
  <si>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</si>
  <si>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</si>
  <si>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</si>
  <si>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</si>
  <si>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</si>
  <si>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</si>
  <si>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</si>
  <si>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</si>
  <si>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</si>
  <si>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</si>
  <si>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</si>
  <si>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</si>
  <si>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</si>
  <si>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</si>
  <si>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</si>
  <si>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</si>
  <si>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</si>
  <si>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</si>
  <si>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</si>
  <si>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</si>
  <si>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</si>
  <si>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</si>
  <si>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</si>
  <si>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</si>
  <si>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</si>
  <si>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</si>
  <si>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</si>
  <si>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</si>
  <si>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</si>
  <si>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</si>
  <si>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</si>
  <si>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</si>
  <si>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</si>
  <si>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</si>
  <si>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</si>
  <si>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</si>
  <si>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</si>
  <si>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</si>
  <si>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</si>
  <si>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</si>
  <si>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</si>
  <si>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</si>
  <si>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</si>
  <si>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</si>
  <si>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</si>
  <si>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</si>
  <si>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</si>
  <si>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</si>
  <si>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</si>
  <si>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</si>
  <si>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</si>
  <si>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</si>
  <si>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</si>
  <si>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</si>
  <si>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</si>
  <si>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</si>
  <si>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</si>
  <si>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</si>
  <si>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</si>
  <si>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</si>
  <si>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</si>
  <si>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</si>
  <si>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</si>
  <si>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</si>
  <si>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</si>
  <si>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</si>
  <si>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</si>
  <si>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</si>
  <si>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</si>
  <si>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</si>
  <si>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</si>
  <si>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</si>
  <si>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</si>
  <si>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</si>
  <si>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</si>
  <si>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</si>
  <si>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</si>
  <si>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</si>
  <si>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</si>
  <si>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</si>
  <si>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</si>
  <si>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</si>
  <si>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</si>
  <si>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</si>
  <si>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</si>
  <si>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</si>
  <si>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</si>
  <si>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</si>
  <si>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</si>
  <si>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</si>
  <si>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</si>
  <si>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</si>
  <si>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</si>
  <si>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</si>
  <si>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</si>
  <si>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</si>
  <si>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</si>
  <si>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</si>
  <si>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</si>
  <si>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</si>
  <si>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</si>
  <si>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</si>
  <si>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</si>
  <si>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</si>
  <si>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</si>
  <si>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</si>
  <si>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</si>
  <si>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</si>
  <si>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</si>
  <si>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</si>
  <si>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</si>
  <si>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</si>
  <si>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</si>
  <si>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</si>
  <si>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</si>
  <si>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</si>
  <si>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</si>
  <si>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</si>
  <si>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</si>
  <si>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</si>
  <si>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</si>
  <si>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</si>
  <si>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</si>
  <si>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</si>
  <si>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</si>
  <si>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</si>
  <si>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</si>
  <si>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</si>
  <si>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</si>
  <si>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</si>
  <si>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</si>
  <si>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</si>
  <si>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</si>
  <si>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</si>
  <si>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</si>
  <si>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</si>
  <si>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</si>
  <si>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</si>
  <si>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</si>
  <si>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</si>
  <si>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</si>
  <si>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</si>
  <si>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</si>
  <si>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</si>
  <si>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</si>
  <si>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</si>
  <si>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</si>
  <si>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</si>
  <si>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</si>
  <si>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</si>
  <si>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</si>
  <si>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</si>
  <si>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</si>
  <si>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</si>
  <si>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</si>
  <si>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</si>
  <si>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</si>
  <si>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</si>
  <si>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</si>
  <si>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</si>
  <si>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</si>
  <si>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</si>
  <si>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</si>
  <si>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</si>
  <si>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</si>
  <si>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</si>
  <si>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</si>
  <si>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</si>
  <si>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</si>
  <si>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</si>
  <si>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</si>
  <si>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</si>
  <si>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</si>
  <si>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</si>
  <si>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</si>
  <si>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</si>
  <si>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</si>
  <si>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</si>
  <si>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</si>
  <si>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</si>
  <si>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</si>
  <si>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</si>
  <si>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</si>
  <si>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</si>
  <si>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</si>
  <si>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</si>
  <si>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</si>
  <si>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</si>
  <si>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</si>
  <si>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</si>
  <si>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</si>
  <si>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</si>
  <si>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</si>
  <si>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</si>
  <si>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</si>
  <si>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</si>
  <si>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</si>
  <si>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</si>
  <si>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</si>
  <si>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</si>
  <si>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</si>
  <si>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</si>
  <si>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</si>
  <si>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</si>
  <si>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</si>
  <si>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</si>
  <si>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</si>
  <si>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</si>
  <si>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</si>
  <si>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</si>
  <si>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</si>
  <si>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</si>
  <si>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</si>
  <si>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</si>
  <si>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</si>
  <si>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</si>
  <si>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</si>
  <si>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</si>
  <si>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</si>
  <si>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</si>
  <si>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</si>
  <si>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</si>
  <si>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</si>
  <si>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</si>
  <si>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</si>
  <si>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</si>
  <si>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</si>
  <si>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</si>
  <si>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</si>
  <si>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</si>
  <si>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</si>
  <si>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</si>
  <si>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</si>
  <si>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</si>
  <si>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</si>
  <si>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</si>
  <si>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</si>
  <si>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</si>
  <si>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</si>
  <si>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</si>
  <si>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</si>
  <si>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</si>
  <si>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</si>
  <si>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</si>
  <si>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</si>
  <si>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</si>
  <si>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</si>
  <si>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</si>
  <si>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</si>
  <si>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</si>
  <si>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</si>
  <si>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</si>
  <si>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</si>
  <si>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</si>
  <si>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</si>
  <si>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</si>
  <si>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</si>
  <si>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</si>
  <si>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</si>
  <si>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</si>
  <si>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</si>
  <si>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</si>
  <si>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</si>
  <si>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</si>
  <si>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</si>
  <si>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</si>
  <si>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</si>
  <si>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</si>
  <si>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</si>
  <si>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</si>
  <si>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</si>
  <si>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</si>
  <si>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</si>
  <si>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</si>
  <si>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</si>
  <si>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</si>
  <si>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</si>
  <si>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</si>
  <si>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</si>
  <si>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</si>
  <si>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</si>
  <si>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</si>
  <si>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</si>
  <si>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</si>
  <si>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</si>
  <si>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</si>
  <si>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</si>
  <si>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</si>
  <si>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</si>
  <si>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</si>
  <si>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</si>
  <si>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</si>
  <si>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</si>
  <si>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</si>
  <si>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</si>
  <si>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</si>
  <si>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</si>
  <si>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</si>
  <si>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</si>
  <si>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</si>
  <si>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</si>
  <si>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</si>
  <si>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</si>
  <si>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</si>
  <si>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</si>
  <si>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</si>
  <si>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</si>
  <si>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</si>
  <si>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</si>
  <si>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</si>
  <si>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</si>
  <si>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</si>
  <si>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</si>
  <si>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</si>
  <si>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</si>
  <si>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</si>
  <si>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</si>
  <si>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</si>
  <si>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</si>
  <si>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</si>
  <si>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</si>
  <si>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</si>
  <si>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</si>
  <si>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</si>
  <si>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</si>
  <si>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</si>
  <si>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</si>
  <si>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</si>
  <si>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</si>
  <si>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</si>
  <si>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</si>
  <si>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</si>
  <si>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</si>
  <si>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</si>
  <si>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</si>
  <si>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</si>
  <si>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</si>
  <si>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</si>
  <si>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</si>
  <si>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</si>
  <si>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</si>
  <si>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</si>
  <si>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</si>
  <si>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</si>
  <si>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</si>
  <si>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</si>
  <si>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</si>
  <si>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</si>
  <si>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</si>
  <si>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</si>
  <si>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</si>
  <si>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</si>
  <si>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</si>
  <si>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</si>
  <si>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</si>
  <si>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</si>
  <si>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</si>
  <si>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</si>
  <si>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</si>
  <si>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</si>
  <si>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</si>
  <si>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</si>
  <si>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</si>
  <si>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</si>
  <si>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</si>
  <si>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</si>
  <si>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</si>
  <si>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</si>
  <si>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</si>
  <si>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</si>
  <si>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</si>
  <si>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</si>
  <si>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</si>
  <si>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</si>
  <si>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</si>
  <si>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</si>
  <si>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</si>
  <si>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</si>
  <si>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</si>
  <si>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</si>
  <si>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</si>
  <si>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</si>
  <si>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</si>
  <si>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</si>
  <si>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</si>
  <si>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</si>
  <si>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</si>
  <si>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</si>
  <si>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</si>
  <si>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</si>
  <si>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</si>
  <si>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</si>
  <si>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</si>
  <si>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</si>
  <si>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</si>
  <si>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</si>
  <si>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</si>
  <si>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</si>
  <si>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</si>
  <si>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</si>
  <si>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</si>
  <si>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</si>
  <si>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</si>
  <si>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</si>
  <si>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</si>
  <si>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</si>
  <si>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</si>
  <si>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</si>
  <si>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</si>
  <si>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</si>
  <si>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</si>
  <si>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</si>
  <si>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</si>
  <si>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</si>
  <si>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</si>
  <si>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</si>
  <si>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</si>
  <si>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</si>
  <si>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</si>
  <si>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</si>
  <si>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</si>
  <si>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</si>
  <si>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</si>
  <si>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</si>
  <si>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</si>
  <si>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</si>
  <si>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</si>
  <si>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</si>
  <si>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</si>
  <si>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</si>
  <si>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</si>
  <si>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</si>
  <si>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</si>
  <si>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</si>
  <si>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</si>
  <si>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</si>
  <si>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</si>
  <si>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</si>
  <si>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</si>
  <si>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</si>
  <si>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</si>
  <si>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</si>
  <si>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</si>
  <si>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</si>
  <si>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</si>
  <si>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</si>
  <si>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</si>
  <si>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</si>
  <si>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</si>
  <si>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</si>
  <si>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</si>
  <si>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</si>
  <si>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</si>
  <si>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</si>
  <si>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</si>
  <si>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</si>
  <si>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</si>
  <si>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</si>
  <si>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</si>
  <si>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</si>
  <si>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</si>
  <si>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</si>
  <si>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</si>
  <si>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</si>
  <si>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</si>
  <si>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</si>
  <si>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</si>
  <si>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</si>
  <si>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</si>
  <si>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</si>
  <si>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</si>
  <si>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</si>
  <si>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</si>
  <si>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</si>
  <si>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</si>
  <si>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</si>
  <si>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</si>
  <si>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</si>
  <si>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</si>
  <si>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</si>
  <si>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</si>
  <si>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</si>
  <si>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</si>
  <si>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</si>
  <si>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</si>
  <si>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</si>
  <si>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</si>
  <si>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</si>
  <si>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</si>
  <si>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</si>
  <si>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</si>
  <si>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</si>
  <si>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</si>
  <si>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</si>
  <si>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</si>
  <si>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</si>
  <si>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</si>
  <si>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</si>
  <si>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</si>
  <si>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</si>
  <si>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</si>
  <si>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</si>
  <si>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</si>
  <si>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</si>
  <si>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</si>
  <si>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</si>
  <si>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</si>
  <si>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</si>
  <si>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</si>
  <si>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</si>
  <si>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</si>
  <si>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</si>
  <si>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</si>
  <si>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</si>
  <si>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</si>
  <si>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</si>
  <si>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</si>
  <si>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</si>
  <si>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</si>
  <si>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</si>
  <si>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</si>
  <si>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</si>
  <si>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</si>
  <si>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</si>
  <si>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</si>
  <si>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</si>
  <si>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</si>
  <si>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</si>
  <si>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</si>
  <si>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</si>
  <si>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</si>
  <si>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</si>
  <si>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</si>
  <si>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</si>
  <si>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</si>
  <si>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</si>
  <si>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</si>
  <si>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</si>
  <si>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</si>
  <si>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</si>
  <si>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</si>
  <si>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</si>
  <si>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</si>
  <si>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</si>
  <si>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</si>
  <si>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</si>
  <si>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</si>
  <si>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</si>
  <si>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</si>
  <si>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</si>
  <si>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</si>
  <si>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</si>
  <si>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</si>
  <si>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</si>
  <si>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</si>
  <si>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</si>
  <si>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</si>
  <si>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</si>
  <si>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</si>
  <si>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</si>
  <si>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</si>
  <si>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</si>
  <si>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</si>
  <si>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</si>
  <si>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</si>
  <si>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</si>
  <si>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</si>
  <si>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</si>
  <si>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</si>
  <si>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</si>
  <si>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</si>
  <si>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</si>
  <si>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</si>
  <si>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</si>
  <si>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</si>
  <si>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</si>
  <si>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</si>
  <si>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</si>
  <si>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</si>
  <si>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</si>
  <si>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</si>
  <si>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</si>
  <si>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</si>
  <si>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</si>
  <si>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</si>
  <si>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</si>
  <si>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</si>
  <si>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</si>
  <si>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</si>
  <si>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</si>
  <si>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</si>
  <si>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</si>
  <si>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</si>
  <si>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</si>
  <si>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</si>
  <si>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</si>
  <si>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</si>
  <si>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</si>
  <si>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</si>
  <si>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</si>
  <si>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</si>
  <si>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</si>
  <si>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</si>
  <si>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</si>
  <si>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</si>
  <si>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</si>
  <si>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</si>
  <si>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</si>
  <si>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</si>
  <si>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</si>
  <si>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</si>
  <si>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</si>
  <si>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</si>
  <si>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</si>
  <si>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</si>
  <si>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</si>
  <si>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</si>
  <si>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</si>
  <si>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</si>
  <si>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</si>
  <si>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</si>
  <si>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</si>
  <si>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</si>
  <si>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</si>
  <si>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</si>
  <si>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</si>
  <si>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</si>
  <si>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</si>
  <si>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</si>
  <si>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</si>
  <si>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</si>
  <si>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</si>
  <si>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</si>
  <si>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</si>
  <si>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</si>
  <si>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</si>
  <si>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</si>
  <si>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</si>
  <si>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</si>
  <si>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</si>
  <si>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</si>
  <si>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</si>
  <si>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</si>
  <si>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</si>
  <si>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</si>
  <si>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</si>
  <si>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</si>
  <si>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</si>
  <si>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</si>
  <si>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</si>
  <si>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</si>
  <si>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</si>
  <si>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</si>
  <si>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</si>
  <si>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</si>
  <si>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</si>
  <si>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</si>
  <si>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</si>
  <si>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</si>
  <si>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</si>
  <si>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</si>
  <si>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</si>
  <si>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</si>
  <si>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</si>
  <si>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</si>
  <si>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</si>
  <si>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</si>
  <si>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</si>
  <si>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</si>
  <si>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</si>
  <si>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</si>
  <si>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</si>
  <si>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</si>
  <si>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</si>
  <si>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</si>
  <si>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</si>
  <si>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</si>
  <si>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</si>
  <si>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</si>
  <si>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</si>
  <si>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</si>
  <si>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</si>
  <si>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</si>
  <si>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</si>
  <si>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</si>
  <si>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</si>
  <si>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</si>
  <si>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</si>
  <si>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</si>
  <si>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</si>
  <si>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</si>
  <si>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</si>
  <si>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</si>
  <si>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</si>
  <si>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</si>
  <si>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</si>
  <si>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</si>
  <si>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</si>
  <si>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</si>
  <si>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</si>
  <si>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</si>
  <si>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</si>
  <si>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</si>
  <si>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</si>
  <si>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</si>
  <si>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</si>
  <si>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</si>
  <si>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</si>
  <si>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</si>
  <si>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</si>
  <si>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</si>
  <si>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</si>
  <si>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</si>
  <si>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</si>
  <si>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</si>
  <si>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</si>
  <si>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</si>
  <si>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</si>
  <si>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</si>
  <si>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</si>
  <si>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</si>
  <si>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</si>
  <si>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</si>
  <si>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</si>
  <si>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</si>
  <si>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</si>
  <si>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</si>
  <si>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</si>
  <si>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</si>
  <si>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</si>
  <si>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</si>
  <si>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</si>
  <si>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</si>
  <si>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</si>
  <si>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</si>
  <si>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</si>
  <si>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</si>
  <si>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</si>
  <si>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</si>
  <si>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</si>
  <si>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</si>
  <si>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</si>
  <si>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</si>
  <si>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</si>
  <si>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</si>
  <si>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</si>
  <si>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</si>
  <si>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</si>
  <si>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</si>
  <si>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</si>
  <si>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</si>
  <si>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</si>
  <si>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</si>
  <si>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</si>
  <si>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</si>
  <si>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</si>
  <si>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</si>
  <si>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</si>
  <si>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</si>
  <si>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</si>
  <si>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</si>
  <si>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</si>
  <si>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</si>
  <si>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</si>
  <si>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</si>
  <si>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</si>
  <si>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</si>
  <si>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</si>
  <si>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</si>
  <si>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</si>
  <si>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</si>
  <si>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</si>
  <si>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</si>
  <si>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</si>
  <si>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</si>
  <si>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</si>
  <si>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</si>
  <si>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</si>
  <si>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</si>
  <si>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</si>
  <si>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</si>
  <si>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</si>
  <si>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</si>
  <si>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</si>
  <si>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</si>
  <si>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</si>
  <si>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</si>
  <si>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</si>
  <si>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</si>
  <si>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</si>
  <si>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</si>
  <si>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</si>
  <si>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</si>
  <si>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</si>
  <si>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</si>
  <si>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</si>
  <si>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</si>
  <si>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</si>
  <si>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</si>
  <si>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</si>
  <si>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</si>
  <si>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</si>
  <si>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</si>
  <si>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</si>
  <si>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</si>
  <si>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</si>
  <si>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</si>
  <si>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</si>
  <si>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</si>
  <si>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</si>
  <si>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</si>
  <si>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</si>
  <si>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</si>
  <si>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</si>
  <si>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</si>
  <si>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</si>
  <si>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</si>
  <si>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</si>
  <si>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</si>
  <si>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</si>
  <si>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</si>
  <si>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</si>
  <si>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</si>
  <si>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</si>
  <si>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</si>
  <si>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</si>
  <si>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</si>
  <si>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</si>
  <si>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</si>
  <si>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</si>
  <si>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</si>
  <si>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</si>
  <si>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</si>
  <si>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</si>
  <si>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</si>
  <si>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</si>
  <si>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</si>
  <si>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</si>
  <si>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</si>
  <si>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</si>
  <si>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</si>
  <si>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</si>
  <si>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</si>
  <si>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</si>
  <si>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</si>
  <si>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</si>
  <si>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</si>
  <si>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</si>
  <si>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</si>
  <si>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</si>
  <si>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</si>
  <si>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</si>
  <si>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</si>
  <si>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</si>
  <si>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</si>
  <si>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</si>
  <si>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</si>
  <si>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</si>
  <si>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</si>
  <si>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</si>
  <si>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</si>
  <si>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</si>
  <si>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</si>
  <si>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</si>
  <si>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</si>
  <si>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</si>
  <si>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</si>
  <si>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</si>
  <si>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</si>
  <si>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</si>
  <si>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</si>
  <si>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</si>
  <si>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</si>
  <si>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</si>
  <si>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</si>
  <si>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</si>
  <si>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</si>
  <si>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</si>
  <si>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</si>
  <si>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</si>
  <si>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</si>
  <si>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</si>
  <si>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</si>
  <si>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</si>
  <si>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</si>
  <si>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</si>
  <si>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</si>
  <si>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</si>
  <si>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</si>
  <si>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</si>
  <si>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</si>
  <si>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</si>
  <si>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</si>
  <si>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</si>
  <si>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</si>
  <si>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</si>
  <si>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</si>
  <si>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</si>
  <si>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</si>
  <si>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</si>
  <si>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</si>
  <si>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</si>
  <si>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</si>
  <si>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</si>
  <si>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</si>
  <si>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</si>
  <si>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</si>
  <si>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</si>
  <si>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</si>
  <si>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</si>
  <si>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</si>
  <si>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</si>
  <si>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</si>
  <si>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</si>
  <si>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</si>
  <si>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</si>
  <si>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</si>
  <si>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</si>
  <si>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</si>
  <si>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</si>
  <si>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</si>
  <si>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</si>
  <si>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</si>
  <si>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</si>
  <si>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</si>
  <si>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</si>
  <si>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</si>
  <si>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</si>
  <si>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</si>
  <si>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</si>
  <si>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</si>
  <si>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</si>
  <si>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</si>
  <si>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</si>
  <si>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</si>
  <si>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</si>
  <si>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</si>
  <si>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</si>
  <si>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</si>
  <si>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</si>
  <si>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</si>
  <si>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</si>
  <si>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</si>
  <si>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</si>
  <si>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</si>
  <si>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</si>
  <si>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</si>
  <si>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</si>
  <si>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</si>
  <si>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</si>
  <si>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</si>
  <si>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</si>
  <si>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</si>
  <si>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</si>
  <si>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</si>
  <si>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</si>
  <si>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</si>
  <si>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</si>
  <si>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</si>
  <si>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</si>
  <si>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</si>
  <si>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</si>
  <si>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</si>
  <si>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</si>
  <si>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</si>
  <si>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</si>
  <si>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</si>
  <si>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</si>
  <si>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</si>
  <si>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</si>
  <si>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</si>
  <si>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</si>
  <si>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</si>
  <si>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</si>
  <si>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</si>
  <si>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</si>
  <si>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</si>
  <si>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</si>
  <si>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</si>
  <si>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</si>
  <si>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</si>
  <si>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</si>
  <si>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</si>
  <si>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</si>
  <si>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</si>
  <si>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</si>
  <si>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</si>
  <si>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</si>
  <si>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</si>
  <si>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</si>
  <si>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</si>
  <si>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</si>
  <si>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</si>
  <si>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</si>
  <si>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</si>
  <si>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</si>
  <si>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</si>
  <si>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</si>
  <si>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</si>
  <si>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</si>
  <si>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</si>
  <si>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</si>
  <si>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</si>
  <si>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</si>
  <si>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</si>
  <si>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</si>
  <si>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</si>
  <si>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</si>
  <si>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</si>
  <si>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</si>
  <si>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</si>
  <si>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</si>
  <si>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</si>
  <si>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</si>
  <si>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</si>
  <si>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</si>
  <si>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</si>
  <si>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</si>
  <si>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</si>
  <si>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</si>
  <si>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</si>
  <si>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</si>
  <si>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</si>
  <si>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</si>
  <si>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</si>
  <si>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</si>
  <si>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</si>
  <si>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</si>
  <si>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</si>
  <si>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</si>
  <si>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</si>
  <si>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</si>
  <si>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</si>
  <si>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</si>
  <si>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</si>
  <si>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</si>
  <si>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</si>
  <si>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</si>
  <si>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</si>
  <si>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</si>
  <si>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</si>
  <si>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</si>
  <si>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</si>
  <si>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</si>
  <si>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</si>
  <si>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</si>
  <si>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</si>
  <si>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</si>
  <si>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</si>
  <si>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</si>
  <si>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</si>
  <si>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</si>
  <si>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</si>
  <si>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</si>
  <si>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</si>
  <si>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</si>
  <si>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</si>
  <si>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</si>
  <si>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</si>
  <si>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</si>
  <si>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</si>
  <si>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</si>
  <si>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</si>
  <si>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</si>
  <si>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</si>
  <si>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</si>
  <si>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</si>
  <si>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</si>
  <si>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</si>
  <si>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</si>
  <si>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</si>
  <si>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</si>
  <si>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</si>
  <si>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</si>
  <si>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</si>
  <si>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</si>
  <si>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</si>
  <si>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</si>
  <si>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</si>
  <si>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</si>
  <si>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</si>
  <si>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</si>
  <si>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</si>
  <si>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</si>
  <si>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</si>
  <si>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</si>
  <si>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</si>
  <si>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</si>
  <si>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</si>
  <si>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</si>
  <si>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</si>
  <si>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</si>
  <si>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</si>
  <si>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</si>
  <si>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</si>
  <si>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</si>
  <si>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</si>
  <si>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</si>
  <si>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</si>
  <si>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</si>
  <si>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</si>
  <si>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</si>
  <si>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</si>
  <si>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</si>
  <si>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</si>
  <si>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</si>
  <si>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</si>
  <si>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</si>
  <si>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</si>
  <si>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</si>
  <si>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</si>
  <si>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</si>
  <si>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</si>
  <si>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</si>
  <si>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</si>
  <si>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</si>
  <si>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</si>
  <si>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</si>
  <si>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</si>
  <si>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</si>
  <si>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</si>
  <si>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</si>
  <si>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</si>
  <si>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</si>
  <si>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</si>
  <si>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</si>
  <si>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</si>
  <si>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</si>
  <si>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</si>
  <si>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</si>
  <si>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</si>
  <si>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</si>
  <si>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</si>
  <si>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</si>
  <si>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</si>
  <si>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</si>
  <si>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</si>
  <si>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</si>
  <si>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</si>
  <si>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</si>
  <si>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</si>
  <si>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</si>
  <si>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</si>
  <si>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</si>
  <si>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</si>
  <si>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</si>
  <si>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</si>
  <si>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</si>
  <si>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</si>
  <si>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</si>
  <si>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</si>
  <si>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</si>
  <si>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</si>
  <si>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</si>
  <si>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</si>
  <si>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</si>
  <si>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</si>
  <si>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</si>
  <si>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</si>
  <si>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</si>
  <si>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</si>
  <si>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</si>
  <si>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</si>
  <si>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</si>
  <si>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</si>
  <si>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</si>
  <si>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</si>
  <si>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</si>
  <si>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</si>
  <si>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</si>
  <si>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</si>
  <si>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</si>
  <si>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</si>
  <si>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</si>
  <si>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</si>
  <si>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</si>
  <si>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</si>
  <si>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</si>
  <si>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</si>
  <si>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</si>
  <si>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</si>
  <si>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</si>
  <si>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</si>
  <si>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</si>
  <si>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</si>
  <si>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</si>
  <si>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</si>
  <si>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</si>
  <si>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</si>
  <si>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</si>
  <si>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</si>
  <si>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</si>
  <si>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</si>
  <si>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</si>
  <si>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</si>
  <si>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</si>
  <si>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</si>
  <si>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</si>
  <si>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</si>
  <si>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</si>
  <si>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</si>
  <si>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</si>
  <si>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</si>
  <si>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</si>
  <si>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</si>
  <si>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</si>
  <si>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</si>
  <si>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</si>
  <si>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</si>
  <si>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</si>
  <si>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</si>
  <si>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</si>
  <si>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</si>
  <si>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</si>
  <si>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</si>
  <si>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</si>
  <si>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</si>
  <si>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</si>
  <si>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</si>
  <si>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</si>
  <si>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</si>
  <si>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</si>
  <si>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</si>
  <si>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</si>
  <si>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</si>
  <si>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</si>
  <si>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</si>
  <si>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</si>
  <si>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</si>
  <si>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</si>
  <si>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</si>
  <si>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</si>
  <si>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</si>
  <si>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</si>
  <si>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</si>
  <si>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</si>
  <si>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</si>
  <si>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</si>
  <si>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</si>
  <si>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</si>
  <si>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</si>
  <si>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</si>
  <si>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</si>
  <si>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</si>
  <si>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</si>
  <si>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</si>
  <si>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</si>
  <si>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</si>
  <si>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</si>
  <si>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</si>
  <si>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</si>
  <si>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</si>
  <si>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</si>
  <si>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</si>
  <si>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</si>
  <si>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</si>
  <si>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</si>
  <si>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</si>
  <si>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</si>
  <si>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</si>
  <si>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</si>
  <si>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</si>
  <si>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</si>
  <si>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</si>
  <si>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</si>
  <si>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</si>
  <si>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</si>
  <si>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</si>
  <si>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</si>
  <si>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</si>
  <si>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</si>
  <si>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</si>
  <si>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</si>
  <si>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</si>
  <si>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</si>
  <si>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</si>
  <si>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</si>
  <si>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</si>
  <si>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</si>
  <si>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</si>
  <si>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</si>
  <si>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</si>
  <si>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</si>
  <si>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</si>
  <si>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</si>
  <si>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</si>
  <si>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</si>
  <si>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</si>
  <si>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</si>
  <si>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</si>
  <si>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</si>
  <si>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</si>
  <si>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</si>
  <si>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</si>
  <si>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</si>
  <si>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</si>
  <si>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</si>
  <si>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</si>
  <si>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</si>
  <si>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</si>
  <si>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</si>
  <si>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</si>
  <si>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</si>
  <si>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</si>
  <si>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</si>
  <si>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</si>
  <si>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</si>
  <si>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</si>
  <si>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</si>
  <si>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</si>
  <si>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</si>
  <si>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</si>
  <si>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</si>
  <si>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</si>
  <si>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</si>
  <si>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</si>
  <si>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</si>
  <si>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</si>
  <si>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</si>
  <si>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</si>
  <si>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</si>
  <si>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</si>
  <si>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</si>
  <si>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</si>
  <si>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</si>
  <si>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</si>
  <si>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</si>
  <si>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</si>
  <si>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</si>
  <si>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</si>
  <si>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</si>
  <si>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</si>
  <si>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</si>
  <si>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</si>
  <si>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</si>
  <si>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</si>
  <si>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</si>
  <si>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</si>
  <si>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</si>
  <si>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</si>
  <si>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</si>
  <si>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</si>
  <si>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</si>
  <si>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</si>
  <si>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</si>
  <si>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</si>
  <si>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</si>
  <si>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</si>
  <si>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</si>
  <si>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</si>
  <si>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</si>
  <si>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</si>
  <si>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</si>
  <si>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</si>
  <si>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</si>
  <si>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</si>
  <si>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</si>
  <si>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</si>
  <si>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</si>
  <si>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</si>
  <si>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</si>
  <si>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</si>
  <si>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</si>
  <si>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</si>
  <si>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</si>
  <si>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</si>
  <si>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</si>
  <si>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</si>
  <si>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</si>
  <si>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</si>
  <si>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</si>
  <si>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</si>
  <si>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</si>
  <si>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</si>
  <si>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</si>
  <si>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</si>
  <si>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</si>
  <si>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</si>
  <si>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</si>
  <si>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</si>
  <si>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</si>
  <si>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</si>
  <si>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</si>
  <si>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</si>
  <si>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</si>
  <si>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</si>
  <si>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</si>
  <si>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</si>
  <si>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</si>
  <si>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</si>
  <si>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</si>
  <si>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</si>
  <si>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</si>
  <si>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</si>
  <si>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</si>
  <si>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</si>
  <si>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</si>
  <si>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</si>
  <si>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</si>
  <si>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</si>
  <si>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</si>
  <si>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</si>
  <si>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</si>
  <si>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</si>
  <si>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</si>
  <si>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</si>
  <si>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</si>
  <si>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</si>
  <si>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</si>
  <si>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</si>
  <si>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</si>
  <si>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</si>
  <si>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</si>
  <si>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</si>
  <si>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</si>
  <si>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</si>
  <si>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</si>
  <si>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</si>
  <si>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</si>
  <si>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</si>
  <si>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</si>
  <si>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</si>
  <si>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</si>
  <si>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</si>
  <si>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</si>
  <si>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</si>
  <si>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</si>
  <si>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</si>
  <si>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</si>
  <si>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</si>
  <si>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</si>
  <si>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</si>
  <si>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</si>
  <si>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</si>
  <si>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</si>
  <si>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</si>
  <si>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</si>
  <si>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</si>
  <si>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</si>
  <si>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</si>
  <si>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</si>
  <si>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</si>
  <si>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</si>
  <si>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</si>
  <si>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</si>
  <si>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</si>
  <si>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</si>
  <si>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</si>
  <si>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</si>
  <si>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</si>
  <si>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</si>
  <si>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</si>
  <si>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</si>
  <si>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</si>
  <si>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</si>
  <si>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</si>
  <si>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</si>
  <si>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</si>
  <si>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</si>
  <si>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</si>
  <si>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</si>
  <si>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</si>
  <si>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</si>
  <si>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</si>
  <si>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</si>
  <si>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</si>
  <si>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</si>
  <si>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</si>
  <si>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</si>
  <si>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</si>
  <si>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</si>
  <si>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</si>
  <si>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</si>
  <si>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</si>
  <si>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</si>
  <si>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</si>
  <si>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</si>
  <si>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</si>
  <si>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</si>
  <si>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</si>
  <si>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</si>
  <si>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</si>
  <si>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</si>
  <si>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</si>
  <si>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</si>
  <si>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</si>
  <si>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</si>
  <si>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</si>
  <si>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</si>
  <si>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</si>
  <si>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</si>
  <si>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</si>
  <si>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</si>
  <si>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</si>
  <si>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</si>
  <si>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</si>
  <si>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</si>
  <si>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</si>
  <si>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</si>
  <si>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</si>
  <si>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</si>
  <si>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</si>
  <si>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</si>
  <si>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</si>
  <si>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</si>
  <si>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</si>
  <si>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</si>
  <si>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</si>
  <si>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</si>
  <si>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</si>
  <si>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</si>
  <si>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</si>
  <si>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</si>
  <si>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</si>
  <si>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</si>
  <si>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</si>
  <si>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</si>
  <si>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</si>
  <si>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</si>
  <si>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</si>
  <si>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</si>
  <si>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</si>
  <si>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</si>
  <si>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</si>
  <si>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</si>
  <si>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</si>
  <si>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</si>
  <si>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</si>
  <si>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</si>
  <si>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</si>
  <si>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</si>
  <si>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</si>
  <si>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</si>
  <si>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</si>
  <si>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</si>
  <si>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</si>
  <si>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</si>
  <si>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</si>
  <si>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</si>
  <si>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</si>
  <si>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</si>
  <si>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</si>
  <si>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</si>
  <si>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</si>
  <si>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</si>
  <si>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</si>
  <si>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</si>
  <si>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</si>
  <si>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</si>
  <si>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</si>
  <si>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</si>
  <si>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</si>
  <si>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</si>
  <si>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</si>
  <si>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</si>
  <si>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</si>
  <si>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</si>
  <si>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</si>
  <si>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</si>
  <si>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</si>
  <si>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</si>
  <si>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</si>
  <si>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</si>
  <si>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</si>
  <si>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</si>
  <si>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</si>
  <si>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</si>
  <si>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</si>
  <si>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</si>
  <si>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</si>
  <si>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</si>
  <si>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</si>
  <si>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</si>
  <si>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</si>
  <si>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</si>
  <si>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</si>
  <si>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</si>
  <si>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</si>
  <si>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</si>
  <si>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</si>
  <si>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</si>
  <si>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</si>
  <si>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</si>
  <si>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</si>
  <si>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</si>
  <si>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</si>
  <si>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</si>
  <si>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</si>
  <si>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</si>
  <si>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</si>
  <si>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</si>
  <si>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</si>
  <si>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</si>
  <si>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</si>
  <si>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</si>
  <si>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</si>
  <si>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</si>
  <si>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</si>
  <si>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</si>
  <si>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</si>
  <si>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</si>
  <si>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</si>
  <si>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</si>
  <si>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</si>
  <si>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</si>
  <si>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</si>
  <si>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</si>
  <si>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</si>
  <si>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</si>
  <si>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</si>
  <si>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</si>
  <si>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</si>
  <si>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</si>
  <si>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</si>
  <si>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</si>
  <si>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</si>
  <si>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</si>
  <si>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</si>
  <si>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</si>
  <si>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</si>
  <si>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</si>
  <si>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</si>
  <si>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</si>
  <si>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</si>
  <si>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</si>
  <si>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</si>
  <si>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</si>
  <si>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</si>
  <si>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</si>
  <si>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</si>
  <si>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</si>
  <si>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</si>
  <si>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</si>
  <si>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</si>
  <si>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</si>
  <si>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</si>
  <si>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</si>
  <si>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</si>
  <si>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</si>
  <si>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</si>
  <si>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</si>
  <si>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</si>
  <si>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</si>
  <si>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</si>
  <si>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</si>
  <si>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</si>
  <si>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</si>
  <si>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</si>
  <si>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</si>
  <si>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</si>
  <si>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</si>
  <si>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</si>
  <si>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</si>
  <si>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</si>
  <si>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</si>
  <si>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</si>
  <si>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</si>
  <si>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</si>
  <si>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</si>
  <si>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</si>
  <si>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</si>
  <si>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</si>
  <si>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</si>
  <si>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</si>
  <si>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</si>
  <si>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</si>
  <si>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</si>
  <si>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</si>
  <si>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</si>
  <si>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</si>
  <si>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</si>
  <si>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</si>
  <si>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</si>
  <si>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</si>
  <si>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</si>
  <si>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</si>
  <si>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</si>
  <si>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</si>
  <si>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</si>
  <si>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</si>
  <si>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</si>
  <si>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</si>
  <si>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</si>
  <si>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</si>
  <si>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</si>
  <si>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</si>
  <si>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</si>
  <si>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</si>
  <si>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</si>
  <si>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</si>
  <si>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</si>
  <si>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</si>
  <si>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</si>
  <si>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</si>
  <si>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</si>
  <si>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</si>
  <si>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</si>
  <si>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</si>
  <si>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</si>
  <si>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</si>
  <si>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</si>
  <si>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</si>
  <si>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</si>
  <si>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</si>
  <si>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</si>
  <si>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</si>
  <si>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</si>
  <si>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</si>
  <si>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</si>
  <si>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</si>
  <si>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</si>
  <si>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</si>
  <si>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</si>
  <si>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</si>
  <si>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</si>
  <si>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</si>
  <si>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</si>
  <si>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</si>
  <si>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</si>
  <si>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</si>
  <si>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</si>
  <si>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</si>
  <si>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</si>
  <si>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</si>
  <si>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</si>
  <si>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</si>
  <si>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</si>
  <si>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</si>
  <si>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</si>
  <si>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</si>
  <si>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</si>
  <si>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</si>
  <si>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</si>
  <si>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</si>
  <si>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</si>
  <si>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</si>
  <si>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</si>
  <si>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</si>
  <si>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</si>
  <si>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</si>
  <si>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</si>
  <si>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</si>
  <si>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</si>
  <si>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</si>
  <si>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</si>
  <si>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</si>
  <si>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</si>
  <si>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</si>
  <si>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</si>
  <si>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</si>
  <si>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</si>
  <si>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</si>
  <si>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</si>
  <si>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</si>
  <si>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</si>
  <si>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</si>
  <si>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</si>
  <si>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</si>
  <si>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</si>
  <si>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</si>
  <si>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</si>
  <si>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</si>
  <si>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</si>
  <si>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</si>
  <si>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</si>
  <si>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</si>
  <si>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</si>
  <si>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</si>
  <si>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</si>
  <si>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</si>
  <si>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</si>
  <si>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</si>
  <si>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</si>
  <si>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</si>
  <si>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</si>
  <si>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</si>
  <si>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</si>
  <si>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</si>
  <si>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</si>
  <si>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</si>
  <si>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</si>
  <si>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</si>
  <si>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</si>
  <si>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</si>
  <si>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</si>
  <si>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</si>
  <si>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</si>
  <si>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</si>
  <si>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</si>
  <si>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</si>
  <si>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</si>
  <si>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</si>
  <si>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</si>
  <si>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</si>
  <si>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</si>
  <si>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</si>
  <si>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</si>
  <si>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</si>
  <si>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</si>
  <si>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</si>
  <si>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</si>
  <si>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</si>
  <si>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</si>
  <si>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</si>
  <si>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</si>
  <si>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</si>
  <si>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</si>
  <si>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</si>
  <si>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</si>
  <si>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</si>
  <si>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</si>
  <si>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</si>
  <si>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</si>
  <si>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</si>
  <si>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</si>
  <si>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</si>
  <si>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</si>
  <si>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</si>
  <si>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</si>
  <si>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</si>
  <si>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</si>
  <si>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</si>
  <si>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</si>
  <si>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</si>
  <si>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</si>
  <si>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</si>
  <si>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</si>
  <si>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</si>
  <si>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</si>
  <si>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</si>
  <si>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</si>
  <si>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</si>
  <si>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</si>
  <si>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</si>
  <si>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</si>
  <si>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</si>
  <si>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</si>
  <si>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</si>
  <si>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</si>
  <si>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</si>
  <si>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</si>
  <si>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</si>
  <si>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</si>
  <si>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</si>
  <si>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</si>
  <si>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</si>
  <si>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</si>
  <si>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</si>
  <si>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</si>
  <si>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</si>
  <si>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</si>
  <si>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</si>
  <si>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</si>
  <si>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</si>
  <si>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</si>
  <si>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</si>
  <si>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</si>
  <si>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</si>
  <si>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</si>
  <si>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</si>
  <si>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</si>
  <si>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</si>
  <si>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</si>
  <si>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</si>
  <si>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</si>
  <si>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</si>
  <si>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</si>
  <si>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</si>
  <si>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</si>
  <si>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</si>
  <si>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</si>
  <si>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</si>
  <si>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</si>
  <si>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</si>
  <si>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</si>
  <si>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</si>
  <si>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</si>
  <si>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</si>
  <si>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</si>
  <si>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</si>
  <si>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</si>
  <si>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</si>
  <si>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</si>
  <si>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</si>
  <si>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</si>
  <si>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</si>
  <si>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</si>
  <si>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</si>
  <si>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</si>
  <si>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</si>
  <si>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</si>
  <si>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</si>
  <si>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</si>
  <si>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</si>
  <si>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</si>
  <si>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</si>
  <si>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</si>
  <si>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</si>
  <si>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</si>
  <si>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</si>
  <si>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</si>
  <si>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</si>
  <si>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</si>
  <si>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</si>
  <si>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</si>
  <si>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</si>
  <si>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</si>
  <si>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</si>
  <si>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</si>
  <si>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</si>
  <si>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</si>
  <si>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</si>
  <si>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</si>
  <si>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</si>
  <si>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</si>
  <si>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</si>
  <si>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</si>
  <si>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</si>
  <si>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</si>
  <si>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</si>
  <si>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</si>
  <si>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</si>
  <si>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</si>
  <si>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</si>
  <si>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</si>
  <si>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</si>
  <si>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</si>
  <si>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</si>
  <si>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</si>
  <si>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</si>
  <si>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</si>
  <si>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</si>
  <si>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</si>
  <si>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</si>
  <si>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</si>
  <si>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</si>
  <si>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</si>
  <si>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</si>
  <si>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</si>
  <si>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</si>
  <si>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</si>
  <si>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</si>
  <si>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</si>
  <si>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</si>
  <si>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</si>
  <si>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</si>
  <si>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</si>
  <si>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</si>
  <si>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</si>
  <si>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</si>
  <si>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</si>
  <si>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</si>
  <si>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</si>
  <si>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</si>
  <si>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</si>
  <si>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</si>
  <si>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</si>
  <si>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</si>
  <si>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</si>
  <si>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</si>
  <si>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</si>
  <si>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</si>
  <si>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</si>
  <si>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</si>
  <si>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</si>
  <si>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</si>
  <si>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</si>
  <si>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</si>
  <si>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</si>
  <si>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</si>
  <si>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</si>
  <si>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</si>
  <si>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</si>
  <si>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</si>
  <si>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</si>
  <si>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</si>
  <si>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</si>
  <si>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</si>
  <si>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</si>
  <si>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</si>
  <si>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</si>
  <si>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</si>
  <si>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</si>
  <si>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</si>
  <si>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</si>
  <si>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</si>
  <si>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</si>
  <si>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</si>
  <si>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</si>
  <si>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</si>
  <si>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</si>
  <si>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</si>
  <si>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</si>
  <si>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</si>
  <si>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</si>
  <si>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</si>
  <si>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</si>
  <si>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</si>
  <si>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</si>
  <si>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</si>
  <si>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</si>
  <si>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</si>
  <si>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</si>
  <si>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</si>
  <si>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</si>
  <si>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</si>
  <si>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</si>
  <si>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</si>
  <si>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</si>
  <si>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</si>
  <si>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</si>
  <si>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</si>
  <si>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</si>
  <si>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</si>
  <si>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</si>
  <si>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</si>
  <si>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</si>
  <si>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</si>
  <si>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</si>
  <si>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</si>
  <si>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</si>
  <si>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</si>
  <si>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</si>
  <si>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</si>
  <si>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</si>
  <si>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</si>
  <si>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</si>
  <si>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</si>
  <si>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</si>
  <si>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</si>
  <si>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</si>
  <si>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</si>
  <si>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</si>
  <si>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</si>
  <si>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</si>
  <si>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</si>
  <si>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</si>
  <si>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</si>
  <si>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</si>
  <si>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</si>
  <si>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</si>
  <si>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</si>
  <si>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</si>
  <si>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</si>
  <si>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</si>
  <si>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</si>
  <si>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</si>
  <si>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</si>
  <si>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</si>
  <si>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</si>
  <si>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</si>
  <si>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</si>
  <si>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</si>
  <si>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</si>
  <si>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</si>
  <si>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</si>
  <si>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</si>
  <si>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</si>
  <si>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</si>
  <si>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</si>
  <si>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</si>
  <si>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</si>
  <si>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</si>
  <si>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</si>
  <si>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</si>
  <si>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</si>
  <si>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</si>
  <si>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</si>
  <si>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</si>
  <si>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</si>
  <si>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</si>
  <si>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</si>
  <si>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</si>
  <si>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</si>
  <si>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</si>
  <si>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</si>
  <si>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</si>
  <si>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</si>
  <si>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</si>
  <si>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</si>
  <si>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</si>
  <si>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</si>
  <si>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</si>
  <si>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</si>
  <si>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</si>
  <si>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</si>
  <si>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</si>
  <si>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</si>
  <si>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</si>
  <si>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</si>
  <si>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</si>
  <si>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</si>
  <si>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</si>
  <si>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</si>
  <si>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</si>
  <si>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</si>
  <si>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</si>
  <si>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</si>
  <si>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</si>
  <si>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</si>
  <si>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</si>
  <si>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</si>
  <si>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</si>
  <si>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</si>
  <si>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</si>
  <si>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</si>
  <si>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</si>
  <si>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</si>
  <si>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</si>
  <si>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</si>
  <si>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</si>
  <si>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</si>
  <si>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</si>
  <si>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</si>
  <si>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</si>
  <si>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</si>
  <si>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</si>
  <si>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</si>
  <si>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</si>
  <si>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</si>
  <si>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</si>
  <si>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</si>
  <si>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</si>
  <si>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</si>
  <si>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</si>
  <si>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</si>
  <si>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</si>
  <si>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</si>
  <si>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</si>
  <si>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</si>
  <si>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</si>
  <si>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</si>
  <si>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</si>
  <si>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</si>
  <si>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</si>
  <si>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</si>
  <si>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</si>
  <si>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</si>
  <si>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</si>
  <si>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</si>
  <si>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</si>
  <si>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</si>
  <si>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</si>
  <si>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</si>
  <si>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</si>
  <si>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</si>
  <si>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</si>
  <si>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</si>
  <si>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</si>
  <si>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</si>
  <si>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</si>
  <si>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</si>
  <si>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</si>
  <si>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</si>
  <si>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</si>
  <si>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</si>
  <si>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</si>
  <si>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</si>
  <si>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</si>
  <si>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</si>
  <si>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</si>
  <si>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</si>
  <si>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</si>
  <si>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</si>
  <si>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</si>
  <si>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</si>
  <si>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</si>
  <si>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</si>
  <si>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</si>
  <si>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</si>
  <si>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</si>
  <si>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</si>
  <si>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</si>
  <si>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</si>
  <si>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</si>
  <si>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</si>
  <si>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</si>
  <si>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</si>
  <si>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</si>
  <si>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</si>
  <si>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</si>
  <si>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</si>
  <si>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</si>
  <si>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</si>
  <si>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</si>
  <si>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</si>
  <si>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</si>
  <si>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</si>
  <si>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</si>
  <si>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</si>
  <si>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</si>
  <si>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</si>
  <si>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</si>
  <si>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</si>
  <si>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</si>
  <si>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</si>
  <si>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</si>
  <si>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</si>
  <si>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</si>
  <si>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</si>
  <si>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</si>
  <si>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</si>
  <si>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</si>
  <si>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</si>
  <si>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</si>
  <si>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</si>
  <si>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</si>
  <si>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</si>
  <si>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</si>
  <si>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</si>
  <si>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</si>
  <si>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</si>
  <si>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</si>
  <si>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</si>
  <si>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</si>
  <si>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</si>
  <si>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</si>
  <si>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</si>
  <si>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</si>
  <si>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</si>
  <si>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</si>
  <si>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</si>
  <si>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</si>
  <si>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</si>
  <si>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</si>
  <si>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</si>
  <si>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</si>
  <si>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</si>
  <si>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</si>
  <si>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</si>
  <si>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</si>
  <si>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</si>
  <si>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</si>
  <si>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</si>
  <si>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</si>
  <si>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</si>
  <si>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</si>
  <si>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</si>
  <si>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</si>
  <si>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</si>
  <si>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</si>
  <si>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</si>
  <si>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</si>
  <si>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</si>
  <si>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</si>
  <si>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</si>
  <si>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</si>
  <si>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</si>
  <si>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</si>
  <si>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</si>
  <si>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</si>
  <si>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</si>
  <si>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</si>
  <si>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</si>
  <si>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</si>
  <si>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</si>
  <si>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</si>
  <si>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</si>
  <si>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</si>
  <si>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</si>
  <si>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</si>
  <si>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</si>
  <si>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</si>
  <si>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</si>
  <si>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</si>
  <si>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</si>
  <si>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</si>
  <si>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</si>
  <si>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</si>
  <si>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</si>
  <si>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</si>
  <si>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</si>
  <si>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</si>
  <si>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</si>
  <si>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</si>
  <si>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</si>
  <si>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</si>
  <si>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</si>
  <si>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</si>
  <si>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</si>
  <si>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</si>
  <si>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</si>
  <si>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</si>
  <si>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</si>
  <si>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</si>
  <si>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</si>
  <si>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</si>
  <si>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</si>
  <si>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</si>
  <si>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</si>
  <si>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</si>
  <si>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</si>
  <si>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</si>
  <si>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</si>
  <si>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</si>
  <si>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</si>
  <si>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</si>
  <si>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</si>
  <si>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</si>
  <si>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</si>
  <si>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</si>
  <si>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</si>
  <si>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</si>
  <si>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</si>
  <si>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</si>
  <si>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</si>
  <si>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</si>
  <si>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</si>
  <si>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</si>
  <si>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</si>
  <si>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</si>
  <si>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</si>
  <si>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</si>
  <si>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</si>
  <si>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</si>
  <si>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</si>
  <si>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</si>
  <si>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</si>
  <si>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</si>
  <si>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</si>
  <si>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</si>
  <si>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</si>
  <si>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</si>
  <si>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</si>
  <si>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</si>
  <si>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</si>
  <si>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</si>
  <si>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</si>
  <si>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</si>
  <si>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</si>
  <si>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</si>
  <si>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</si>
  <si>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</si>
  <si>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</si>
  <si>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</si>
  <si>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</si>
  <si>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</si>
  <si>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</si>
  <si>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</si>
  <si>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</si>
  <si>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</si>
  <si>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</si>
  <si>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</si>
  <si>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</si>
  <si>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</si>
  <si>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</si>
  <si>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</si>
  <si>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</si>
  <si>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</si>
  <si>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</si>
  <si>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</si>
  <si>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</si>
  <si>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</si>
  <si>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</si>
  <si>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</si>
  <si>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</si>
  <si>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</si>
  <si>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</si>
  <si>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</si>
  <si>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</si>
  <si>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</si>
  <si>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</si>
  <si>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</si>
  <si>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</si>
  <si>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</si>
  <si>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</si>
  <si>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</si>
  <si>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</si>
  <si>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</si>
  <si>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</si>
  <si>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</si>
  <si>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</si>
  <si>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</si>
  <si>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</si>
  <si>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</si>
  <si>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</si>
  <si>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</si>
  <si>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</si>
  <si>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</si>
  <si>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</si>
  <si>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</si>
  <si>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</si>
  <si>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</si>
  <si>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</si>
  <si>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</si>
  <si>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</si>
  <si>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</si>
  <si>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</si>
  <si>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</si>
  <si>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</si>
  <si>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</si>
  <si>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</si>
  <si>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</si>
  <si>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</si>
  <si>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</si>
  <si>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</si>
  <si>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</si>
  <si>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</si>
  <si>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</si>
  <si>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</si>
  <si>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</si>
  <si>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</si>
  <si>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</si>
  <si>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</si>
  <si>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</si>
  <si>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</si>
  <si>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</si>
  <si>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</si>
  <si>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</si>
  <si>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</si>
  <si>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</si>
  <si>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</si>
  <si>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</si>
  <si>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</si>
  <si>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</si>
  <si>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</si>
  <si>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</si>
  <si>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</si>
  <si>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</si>
  <si>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</si>
  <si>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</si>
  <si>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</si>
  <si>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</si>
  <si>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</si>
  <si>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</si>
  <si>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</si>
  <si>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</si>
  <si>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</si>
  <si>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</si>
  <si>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</si>
  <si>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</si>
  <si>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</si>
  <si>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</si>
  <si>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</si>
  <si>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</si>
  <si>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</si>
  <si>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</si>
  <si>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</si>
  <si>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</si>
  <si>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</si>
  <si>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</si>
  <si>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</si>
  <si>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</si>
  <si>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</si>
  <si>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</si>
  <si>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</si>
  <si>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</si>
  <si>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</si>
  <si>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</si>
  <si>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</si>
  <si>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</si>
  <si>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</si>
  <si>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</si>
  <si>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</si>
  <si>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</si>
  <si>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</si>
  <si>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</si>
  <si>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</si>
  <si>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</si>
  <si>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</si>
  <si>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</si>
  <si>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</si>
  <si>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</si>
  <si>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</si>
  <si>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</si>
  <si>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</si>
  <si>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</si>
  <si>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</si>
  <si>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</si>
  <si>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</si>
  <si>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</si>
  <si>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</si>
  <si>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</si>
  <si>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</si>
  <si>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</si>
  <si>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</si>
  <si>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</si>
  <si>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</si>
  <si>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</si>
  <si>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</si>
  <si>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</si>
  <si>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</si>
  <si>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</si>
  <si>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</si>
  <si>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</si>
  <si>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</si>
  <si>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</si>
  <si>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</si>
  <si>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</si>
  <si>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</si>
  <si>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</si>
  <si>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</si>
  <si>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</si>
  <si>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</si>
  <si>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</si>
  <si>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</si>
  <si>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</si>
  <si>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</si>
  <si>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</si>
  <si>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</si>
  <si>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</si>
  <si>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</si>
  <si>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</si>
  <si>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</si>
  <si>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</si>
  <si>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</si>
  <si>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</si>
  <si>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</si>
  <si>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</si>
  <si>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</si>
  <si>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</si>
  <si>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</si>
  <si>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</si>
  <si>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</si>
  <si>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</si>
  <si>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</si>
  <si>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</si>
  <si>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</si>
  <si>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</si>
  <si>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</si>
  <si>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</si>
  <si>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</si>
  <si>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</si>
  <si>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</si>
  <si>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</si>
  <si>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</si>
  <si>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</si>
  <si>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</si>
  <si>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</si>
  <si>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</si>
  <si>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</si>
  <si>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</si>
  <si>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</si>
  <si>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</si>
  <si>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</si>
  <si>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</si>
  <si>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</si>
  <si>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</si>
  <si>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</si>
  <si>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</si>
  <si>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</si>
  <si>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</si>
  <si>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</si>
  <si>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</si>
  <si>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</si>
  <si>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</si>
  <si>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</si>
  <si>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</si>
  <si>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</si>
  <si>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</si>
  <si>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</si>
  <si>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</si>
  <si>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</si>
  <si>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</si>
  <si>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</si>
  <si>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</si>
  <si>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</si>
  <si>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</si>
  <si>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</si>
  <si>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</si>
  <si>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</si>
  <si>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</si>
  <si>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</si>
  <si>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</si>
  <si>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</si>
  <si>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</si>
  <si>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</si>
  <si>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</si>
  <si>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</si>
  <si>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</si>
  <si>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</si>
  <si>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</si>
  <si>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</si>
  <si>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</si>
  <si>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</si>
  <si>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</si>
  <si>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</si>
  <si>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</si>
  <si>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</si>
  <si>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</si>
  <si>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</si>
  <si>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</si>
  <si>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</si>
  <si>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</si>
  <si>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</si>
  <si>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</si>
  <si>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</si>
  <si>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</si>
  <si>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</si>
  <si>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</si>
  <si>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</si>
  <si>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</si>
  <si>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</si>
  <si>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</si>
  <si>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</si>
  <si>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</si>
  <si>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</si>
  <si>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</si>
  <si>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</si>
  <si>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</si>
  <si>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</si>
  <si>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</si>
  <si>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</si>
  <si>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</si>
  <si>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</si>
  <si>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</si>
  <si>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</si>
  <si>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</si>
  <si>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</si>
  <si>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</si>
  <si>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</si>
  <si>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</si>
  <si>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</si>
  <si>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</si>
  <si>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</si>
  <si>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</si>
  <si>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</si>
  <si>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</si>
  <si>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</si>
  <si>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</si>
  <si>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</si>
  <si>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</si>
  <si>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</si>
  <si>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</si>
  <si>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</si>
  <si>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</si>
  <si>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</si>
  <si>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</si>
  <si>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</si>
  <si>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</si>
  <si>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</si>
  <si>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</si>
  <si>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</si>
  <si>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</si>
  <si>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</si>
  <si>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</si>
  <si>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</si>
  <si>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</si>
  <si>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</si>
  <si>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</si>
  <si>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</si>
  <si>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</si>
  <si>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</si>
  <si>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</si>
  <si>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</si>
  <si>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</si>
  <si>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</si>
  <si>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</si>
  <si>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</si>
  <si>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</si>
  <si>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</si>
  <si>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</si>
  <si>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</si>
  <si>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</si>
  <si>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</si>
  <si>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</si>
  <si>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</si>
  <si>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</si>
  <si>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</si>
  <si>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</si>
  <si>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</si>
  <si>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</si>
  <si>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</si>
  <si>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</si>
  <si>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</si>
  <si>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</si>
  <si>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</si>
  <si>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</si>
  <si>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</si>
  <si>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</si>
  <si>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</si>
  <si>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</si>
  <si>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</si>
  <si>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</si>
  <si>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</si>
  <si>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</si>
  <si>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</si>
  <si>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</si>
  <si>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</si>
  <si>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</si>
  <si>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</si>
  <si>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</si>
  <si>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</si>
  <si>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</si>
  <si>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</si>
  <si>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</si>
  <si>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</si>
  <si>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</si>
  <si>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</si>
  <si>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</si>
  <si>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</si>
  <si>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</si>
  <si>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</si>
  <si>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</si>
  <si>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</si>
  <si>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</si>
  <si>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</si>
  <si>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</si>
  <si>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</si>
  <si>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</si>
  <si>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</si>
  <si>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</si>
  <si>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</si>
  <si>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</si>
  <si>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</si>
  <si>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</si>
  <si>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</si>
  <si>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</si>
  <si>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</si>
  <si>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</si>
  <si>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</si>
  <si>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</si>
  <si>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</si>
  <si>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</si>
  <si>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</si>
  <si>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</si>
  <si>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</si>
  <si>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</si>
  <si>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</si>
  <si>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</si>
  <si>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</si>
  <si>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</si>
  <si>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</si>
  <si>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</si>
  <si>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</si>
  <si>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</si>
  <si>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</si>
  <si>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</si>
  <si>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</si>
  <si>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</si>
  <si>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</si>
  <si>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</si>
  <si>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</si>
  <si>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</si>
  <si>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</si>
  <si>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</si>
  <si>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</si>
  <si>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</si>
  <si>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</si>
  <si>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</si>
  <si>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</si>
  <si>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</si>
  <si>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</si>
  <si>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</si>
  <si>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</si>
  <si>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</si>
  <si>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</si>
  <si>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</si>
  <si>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</si>
  <si>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</si>
  <si>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</si>
  <si>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</si>
  <si>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</si>
  <si>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</si>
  <si>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</si>
  <si>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</si>
  <si>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</si>
  <si>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</si>
  <si>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</si>
  <si>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</si>
  <si>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</si>
  <si>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</si>
  <si>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</si>
  <si>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</si>
  <si>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</si>
  <si>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</si>
  <si>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</si>
  <si>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</si>
  <si>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</si>
  <si>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</si>
  <si>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</si>
  <si>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</si>
  <si>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</si>
  <si>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</si>
  <si>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</si>
  <si>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</si>
  <si>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</si>
  <si>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</si>
  <si>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</si>
  <si>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</si>
  <si>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</si>
  <si>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</si>
  <si>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</si>
  <si>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</si>
  <si>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</si>
  <si>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</si>
  <si>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</si>
  <si>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</si>
  <si>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</si>
  <si>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</si>
  <si>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</si>
  <si>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</si>
  <si>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</si>
  <si>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</si>
  <si>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</si>
  <si>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</si>
  <si>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</si>
  <si>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</si>
  <si>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</si>
  <si>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</si>
  <si>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</si>
  <si>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</si>
  <si>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</si>
  <si>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</si>
  <si>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</si>
  <si>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</si>
  <si>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</si>
  <si>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</si>
  <si>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</si>
  <si>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</si>
  <si>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</si>
  <si>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</si>
  <si>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</si>
  <si>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</si>
  <si>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</si>
  <si>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</si>
  <si>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</si>
  <si>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</si>
  <si>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</si>
  <si>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</si>
  <si>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</si>
  <si>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</si>
  <si>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</si>
  <si>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</si>
  <si>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</si>
  <si>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</si>
  <si>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</si>
  <si>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</si>
  <si>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</si>
  <si>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</si>
  <si>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</si>
  <si>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</si>
  <si>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</si>
  <si>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</si>
  <si>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</si>
  <si>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</si>
  <si>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</si>
  <si>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PCM-20251009-00002174</t>
  </si>
  <si>
    <t>Team sufyan near from site 30 min  ,Sceco Complain 2903696160</t>
  </si>
  <si>
    <t>PCM-20251009-00002251</t>
  </si>
  <si>
    <t>Critical</t>
  </si>
  <si>
    <t xml:space="preserve">team on way ETA 10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</si>
  <si>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</si>
  <si>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</si>
  <si>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</si>
  <si>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</si>
  <si>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</si>
  <si>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</si>
  <si>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</si>
  <si>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</si>
  <si>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</si>
  <si>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</si>
  <si>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</si>
  <si>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</si>
  <si>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</si>
  <si>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</si>
  <si>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</si>
  <si>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</si>
  <si>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</si>
  <si>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</si>
  <si>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</si>
  <si>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</si>
  <si>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</si>
  <si>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</si>
  <si>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</si>
  <si>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</si>
  <si>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</si>
  <si>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</si>
  <si>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</si>
  <si>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</si>
  <si>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</si>
  <si>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</si>
  <si>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</si>
  <si>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</si>
  <si>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</si>
  <si>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</si>
  <si>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</si>
  <si>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</si>
  <si>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</si>
  <si>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</si>
  <si>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</si>
  <si>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</si>
  <si>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</si>
  <si>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</si>
  <si>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</si>
  <si>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</si>
  <si>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</si>
  <si>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</si>
  <si>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</si>
  <si>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</si>
  <si>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</si>
  <si>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</si>
  <si>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</si>
  <si>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</si>
  <si>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</si>
  <si>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</si>
  <si>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</si>
  <si>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</si>
  <si>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</si>
  <si>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</si>
  <si>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</si>
  <si>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</si>
  <si>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</si>
  <si>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</si>
  <si>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</si>
  <si>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</si>
  <si>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</si>
  <si>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</si>
  <si>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</si>
  <si>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</si>
  <si>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</si>
  <si>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</si>
  <si>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</si>
  <si>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</si>
  <si>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</si>
  <si>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</si>
  <si>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</si>
  <si>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</si>
  <si>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</si>
  <si>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</si>
  <si>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</si>
  <si>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</si>
  <si>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</si>
  <si>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</si>
  <si>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</si>
  <si>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</si>
  <si>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</si>
  <si>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</si>
  <si>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</si>
  <si>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PCM-20251009-00002103</t>
  </si>
  <si>
    <t>Team at site checking access</t>
  </si>
  <si>
    <t xml:space="preserve"> PCM-20250215-00000830 </t>
  </si>
  <si>
    <t>LTE site still down and  site located in aramco area access issue need special permission</t>
  </si>
  <si>
    <t xml:space="preserve"> PCM-20251009-00001188 </t>
  </si>
  <si>
    <t xml:space="preserve">access road issue </t>
  </si>
  <si>
    <t>NO PCM</t>
  </si>
  <si>
    <t>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</si>
  <si>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</si>
  <si>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</si>
  <si>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</si>
  <si>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</si>
  <si>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</si>
  <si>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</si>
  <si>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PCM-20251009-00002310</t>
  </si>
  <si>
    <t>EM team moved ETA: 35 min</t>
  </si>
  <si>
    <t>TT-20251009-00526, NO PCM</t>
  </si>
  <si>
    <t>N/A</t>
  </si>
  <si>
    <t>EM team moved ETA: 30 min</t>
  </si>
  <si>
    <t>PCM-20251009-00002335</t>
  </si>
  <si>
    <t>EM team moved ETA: 60 min</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</si>
  <si>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</si>
  <si>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</si>
  <si>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</si>
  <si>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</si>
  <si>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</si>
  <si>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</si>
  <si>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</si>
  <si>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</si>
  <si>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</si>
  <si>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</si>
  <si>
    <t>PCM-20251009-00002300</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</si>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</sst>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0" totalsRowShown="0" headerRowDxfId="31" dataDxfId="30" headerRowBorderDxfId="28" tableBorderDxfId="29">
  <autoFilter ref="A1:L11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8" totalsRowShown="0" headerRowDxfId="15" dataDxfId="14" headerRowBorderDxfId="12" tableBorderDxfId="13">
  <autoFilter ref="A1:L1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E3" sqref="E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277.06004097222467</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0.11936967592919245</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18999</v>
      </c>
      <c r="E4" s="143" t="s">
        <v>38964</v>
      </c>
      <c r="F4" s="144">
        <v>45939.909201388888</v>
      </c>
      <c r="G4" s="145">
        <f ca="1">IFERROR(NOW()-F4,"")</f>
        <v>9.9265509263204876E-2</v>
      </c>
      <c r="H4" s="144">
        <v>45939.904328703706</v>
      </c>
      <c r="I4" s="142" t="str">
        <f>IFERROR(VLOOKUP(D4,DB!A:F,6,0),"")</f>
        <v>SCECO</v>
      </c>
      <c r="J4" s="65" t="str">
        <f>IFERROR(VLOOKUP(D4,DB!A:G,7,0),"")</f>
        <v>Dead</v>
      </c>
      <c r="K4" s="146" t="s">
        <v>38969</v>
      </c>
      <c r="L4" s="147" t="str">
        <f>IFERROR(VLOOKUP(D4,DB!A:I,9,0),"")</f>
        <v>Latis</v>
      </c>
      <c r="M4" s="70"/>
      <c r="N4" s="70"/>
      <c r="O4" s="70"/>
    </row>
    <row r="5" spans="1:15" ht="15" customHeight="1">
      <c r="A5" s="141" t="s">
        <v>38970</v>
      </c>
      <c r="B5" s="142" t="str">
        <f>IFERROR(VLOOKUP(D5,DB!A:K,11,0),"")</f>
        <v>R1</v>
      </c>
      <c r="C5" s="142">
        <v>5</v>
      </c>
      <c r="D5" s="142" t="s">
        <v>21536</v>
      </c>
      <c r="E5" s="143" t="s">
        <v>38971</v>
      </c>
      <c r="F5" s="144">
        <v>45939.949780092589</v>
      </c>
      <c r="G5" s="145">
        <f ca="1">IFERROR(NOW()-F5,"")</f>
        <v>5.8686805561592337E-2</v>
      </c>
      <c r="H5" s="144">
        <v>45939.939930555556</v>
      </c>
      <c r="I5" s="142" t="str">
        <f>IFERROR(VLOOKUP(D5,DB!A:F,6,0),"")</f>
        <v>Generator-DG</v>
      </c>
      <c r="J5" s="65" t="str">
        <f>IFERROR(VLOOKUP(D5,DB!A:G,7,0),"")</f>
        <v>Vandalized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45940.008466898151</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45940.008466898151</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45940.008466898151</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45940.008466898151</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45940.008466898151</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45940.008466898151</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45940.008466898151</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45940.008466898151</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45940.008466898151</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45940.008466898151</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45940.008466898151</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45940.008466898151</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45940.008466898151</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45940.008466898151</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45940.008466898151</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45940.008466898151</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45940.008466898151</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45940.008466898151</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45940.008466898151</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45940.008466898151</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45940.008466898151</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45940.008466898151</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45940.008466898151</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45940.008466898151</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45940.008466898151</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45940.008466898151</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45940.008466898151</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45940.008466898151</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45940.008466898151</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45940.008466898151</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45940.008466898151</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45940.008466898151</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45940.008466898151</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45940.008466898151</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45940.008466898151</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45940.008466898151</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45940.008466898151</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45940.008466898151</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45940.008466898151</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45940.008466898151</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45940.008466898151</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45940.008466898151</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45940.008466898151</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45940.008466898151</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45940.008466898151</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45940.008466898151</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45940.008466898151</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45940.008466898151</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45940.008466898151</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45940.008466898151</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45940.008466898151</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45940.008466898151</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45940.008466898151</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45940.008466898151</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45940.008466898151</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45940.008466898151</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45940.008466898151</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45940.008466898151</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0C55CD3A-6F17-4E93-876D-617F84AA01CF}"/>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38971</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133.28138356481941</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115.00862893518934</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39058</v>
      </c>
      <c r="B6" s="18" t="str">
        <f>IFERROR(VLOOKUP(D6,DB!A:K,11,0),"")</f>
        <v>R2</v>
      </c>
      <c r="C6" s="18">
        <v>1</v>
      </c>
      <c r="D6" s="18" t="s">
        <v>25613</v>
      </c>
      <c r="E6" s="120" t="s">
        <v>38964</v>
      </c>
      <c r="F6" s="121">
        <v>45939.713171296295</v>
      </c>
      <c r="G6" s="122">
        <f ca="1">IFERROR(NOW()-F6,"-")</f>
        <v>0.2952956018561963</v>
      </c>
      <c r="H6" s="121">
        <v>45939.707615740743</v>
      </c>
      <c r="I6" s="18" t="str">
        <f>IFERROR(VLOOKUP(D6,DB!A:F,6,0),"")</f>
        <v>Generator-SG</v>
      </c>
      <c r="J6" s="18" t="str">
        <f>IFERROR(VLOOKUP(D6,DB!A:G,7,0),"")</f>
        <v>Vandalized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39060</v>
      </c>
      <c r="B7" s="18" t="str">
        <f>IFERROR(VLOOKUP(D7,DB!A:K,11,0),"")</f>
        <v>R2</v>
      </c>
      <c r="C7" s="18">
        <v>1</v>
      </c>
      <c r="D7" s="18" t="s">
        <v>29202</v>
      </c>
      <c r="E7" s="120" t="s">
        <v>38964</v>
      </c>
      <c r="F7" s="121">
        <v>45939.88484953704</v>
      </c>
      <c r="G7" s="122">
        <f ca="1">IFERROR(NOW()-F7,"-")</f>
        <v>0.12361736111051869</v>
      </c>
      <c r="H7" s="121">
        <v>45939.879988425928</v>
      </c>
      <c r="I7" s="18" t="str">
        <f>IFERROR(VLOOKUP(D7,DB!A:F,6,0),"")</f>
        <v>Generator-SG</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45940.008466898151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45940.008466898151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45940.008466898151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45940.008466898151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45940.008466898151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45940.008466898151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45940.008466898151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45940.008466898151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45940.008466898151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45940.008466898151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45940.008466898151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45940.008466898151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45940.008466898151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45940.008466898151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45940.008466898151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45940.008466898151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45940.008466898151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45940.008466898151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45940.008466898151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45940.008466898151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45940.008466898151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45940.008466898151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45940.008466898151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45940.008466898151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45940.008466898151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45940.008466898151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45940.008466898151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45940.008466898151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45940.008466898151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45940.008466898151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45940.008466898151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45940.008466898151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45940.008466898151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45940.008466898151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45940.008466898151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45940.008466898151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45940.008466898151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45940.008466898151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45940.008466898151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45940.008466898151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45940.008466898151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45940.008466898151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45940.008466898151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45940.008466898151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45940.008466898151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45940.008466898151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45940.008466898151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45940.008466898151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45940.008466898151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45940.008466898151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45940.008466898151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45940.008466898151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45940.008466898151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45940.008466898151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45940.008466898151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45940.008466898151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45940.008466898151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45940.008466898151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45940.008466898151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45940.008466898151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45940.008466898151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45940.008466898151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45940.008466898151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45940.008466898151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45940.008466898151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45940.008466898151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45940.008466898151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45940.008466898151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45940.008466898151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45940.008466898151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45940.008466898151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45940.008466898151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45940.008466898151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45940.008466898151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45940.008466898151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45940.008466898151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45940.008466898151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45940.008466898151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45940.008466898151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45940.008466898151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45940.008466898151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45940.008466898151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45940.008466898151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45940.008466898151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45940.008466898151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45940.008466898151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45940.008466898151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45940.008466898151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45940.008466898151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45940.008466898151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45940.008466898151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45940.008466898151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45940.008466898151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45940.008466898151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45940.008466898151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45940.008466898151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45940.008466898151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45940.008466898151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45940.008466898151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45940.008466898151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45940.008466898151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45940.008466898151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45940.008466898151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45940.008466898151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45940.008466898151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45940.008466898151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45940.008466898151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45940.008466898151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45940.008466898151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45940.008466898151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45940.008466898151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45940.008466898151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45940.008466898151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45940.008466898151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45940.008466898151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45940.008466898151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45940.008466898151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45940.008466898151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45940.008466898151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45940.008466898151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45940.008466898151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45940.008466898151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45940.008466898151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45940.008466898151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45940.008466898151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45940.008466898151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45940.008466898151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45940.008466898151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45940.008466898151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45940.008466898151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45940.008466898151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45940.008466898151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45940.008466898151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45940.008466898151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45940.008466898151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45940.008466898151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45940.008466898151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45940.008466898151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45940.008466898151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45940.008466898151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45940.008466898151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45940.008466898151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45940.008466898151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45940.008466898151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45940.008466898151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45940.008466898151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45940.008466898151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45940.008466898151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45940.008466898151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45940.008466898151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45940.008466898151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45940.008466898151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45940.008466898151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45940.008466898151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45940.008466898151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45940.008466898151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45940.008466898151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45940.008466898151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45940.008466898151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45940.008466898151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45940.008466898151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45940.008466898151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45940.008466898151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45940.008466898151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45940.008466898151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45940.008466898151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45940.008466898151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45940.008466898151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45940.008466898151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45940.008466898151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45940.008466898151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45940.008466898151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45940.008466898151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45940.008466898151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45940.008466898151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45940.008466898151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45940.008466898151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45940.008466898151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45940.008466898151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45940.008466898151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45940.008466898151</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45940.008466898151</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topLeftCell="C1"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45940.008466898151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45940.008466898151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45940.008466898151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45940.008466898151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45940.008466898151</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45940.008466898151</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45940.008466898151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45940.008466898151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45940.008466898151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45940.008466898151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45940.008466898151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45940.008466898151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45940.008466898151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45940.008466898151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45940.008466898151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45940.008466898151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45940.008466898151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45940.008466898151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45940.008466898151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45940.008466898151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45940.008466898151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45940.008466898151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45940.008466898151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45940.008466898151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45940.008466898151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45940.008466898151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45940.008466898151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45940.008466898151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45940.008466898151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45940.008466898151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45940.008466898151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45940.008466898151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45940.008466898151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45940.008466898151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45940.008466898151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45940.008466898151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45940.008466898151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45940.008466898151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45940.008466898151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45940.008466898151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45940.008466898151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45940.008466898151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45940.008466898151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45940.008466898151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45940.008466898151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45940.008466898151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45940.008466898151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45940.008466898151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45940.008466898151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45940.008466898151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45940.008466898151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45940.008466898151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45940.008466898151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45940.008466898151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45940.008466898151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45940.008466898151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45940.008466898151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45940.008466898151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45940.008466898151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45940.008466898151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45940.008466898151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45940.008466898151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45940.008466898151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45940.008466898151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45940.008466898151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45940.008466898151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45940.008466898151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45940.008466898151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45940.008466898151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45940.008466898151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45940.008466898151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45940.008466898151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45940.008466898151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45940.008466898151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45940.008466898151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45940.008466898151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45940.008466898151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45940.008466898151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45940.008466898151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45940.008466898151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45940.008466898151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45940.008466898151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45940.008466898151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45940.008466898151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45940.008466898151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45940.008466898151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45940.008466898151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45940.008466898151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45940.008466898151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45940.008466898151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45940.008466898151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45940.008466898151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45940.008466898151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45940.008466898151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45940.008466898151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45940.008466898151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45940.008466898151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45940.008466898151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45940.008466898151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45940.008466898151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45940.008466898151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45940.008466898151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45940.008466898151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45940.008466898151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45940.008466898151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45940.008466898151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45940.008466898151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45940.008466898151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45940.008466898151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45940.008466898151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45940.008466898151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45940.008466898151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45940.008466898151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45940.008466898151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45940.008466898151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45940.008466898151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45940.008466898151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45940.008466898151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45940.008466898151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45940.008466898151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45940.008466898151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45940.008466898151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45940.008466898151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45940.008466898151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45940.008466898151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45940.008466898151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45940.008466898151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45940.008466898151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45940.008466898151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45940.008466898151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45940.008466898151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45940.008466898151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45940.008466898151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45940.008466898151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45940.008466898151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45940.008466898151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45940.008466898151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45940.008466898151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45940.008466898151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45940.008466898151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45940.008466898151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45940.008466898151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45940.008466898151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45940.008466898151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45940.008466898151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45940.008466898151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45940.008466898151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45940.008466898151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45940.008466898151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45940.008466898151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45940.008466898151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45940.008466898151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45940.008466898151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45940.008466898151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45940.008466898151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45940.008466898151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45940.008466898151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45940.008466898151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45940.008466898151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45940.008466898151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45940.008466898151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45940.008466898151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45940.008466898151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45940.008466898151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45940.008466898151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45940.008466898151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45940.008466898151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45940.008466898151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45940.008466898151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45940.008466898151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45940.008466898151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45940.008466898151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45940.008466898151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45940.008466898151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45940.008466898151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45940.008466898151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45940.008466898151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45940.008466898151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45940.008466898151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45940.008466898151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45940.008466898151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45940.008466898151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45940.008466898151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45940.008466898151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45940.008466898151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45940.008466898151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45940.008466898151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45940.008466898151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45940.008466898151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45940.008466898151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45940.008466898151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45940.008466898151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45940.008466898151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45940.008466898151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45940.008466898151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45940.008466898151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45940.008466898151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45940.008466898151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45940.008466898151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45940.008466898151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45940.008466898151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45940.008466898151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45940.008466898151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45940.008466898151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45940.008466898151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45940.008466898151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45940.008466898151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45940.008466898151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45940.008466898151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45940.008466898151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45940.008466898151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45940.008466898151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45940.008466898151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45940.008466898151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45940.008466898151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45940.008466898151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45940.008466898151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45940.008466898151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45940.008466898151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45940.008466898151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45940.008466898151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45940.008466898151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45940.008466898151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45940.008466898151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45940.008466898151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45940.008466898151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45940.008466898151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45940.008466898151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45940.008466898151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45940.008466898151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45940.008466898151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45940.008466898151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45940.008466898151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45940.008466898151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45940.008466898151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45940.008466898151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45940.008466898151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45940.008466898151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45940.008466898151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45940.008466898151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45940.008466898151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45940.008466898151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45940.008466898151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45940.008466898151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45940.008466898151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45940.008466898151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45940.008466898151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45940.008466898151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45940.008466898151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45940.008466898151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45940.008466898151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45940.008466898151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45940.008466898151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45940.008466898151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45940.008466898151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45940.008466898151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45940.008466898151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45940.008466898151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45940.008466898151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45940.008466898151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45940.008466898151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45940.008466898151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45940.008466898151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45940.008466898151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45940.008466898151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45940.008466898151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45940.008466898151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45940.008466898151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45940.008466898151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45940.008466898151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45940.008466898151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45940.008466898151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45940.008466898151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45940.008466898151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45940.008466898151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45940.008466898151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45940.008466898151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45940.008466898151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45940.008466898151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45940.008466898151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45940.008466898151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45940.008466898151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45940.008466898151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45940.008466898151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45940.008466898151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45940.008466898151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45940.008466898151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45940.008466898151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45940.008466898151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45940.008466898151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45940.008466898151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45940.008466898151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45940.008466898151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45940.008466898151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45940.008466898151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45940.008466898151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45940.008466898151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45940.008466898151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45940.008466898151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45940.008466898151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45940.008466898151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45940.008466898151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45940.008466898151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45940.008466898151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45940.008466898151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45940.008466898151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45940.008466898151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45940.008466898151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45940.008466898151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45940.008466898151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45940.008466898151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45940.008466898151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45940.008466898151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45940.008466898151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45940.008466898151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45940.008466898151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45940.008466898151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45940.008466898151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45940.008466898151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45940.008466898151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45940.008466898151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45940.008466898151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45940.008466898151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45940.008466898151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45940.008466898151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45940.008466898151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45940.008466898151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45940.008466898151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45940.008466898151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45940.008466898151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45940.008466898151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45940.008466898151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45940.008466898151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45940.008466898151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45940.008466898151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45940.008466898151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45940.008466898151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45940.008466898151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45940.008466898151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45940.008466898151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45940.008466898151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45940.008466898151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45940.008466898151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45940.008466898151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45940.008466898151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45940.008466898151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45940.008466898151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45940.008466898151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45940.008466898151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45940.008466898151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45940.008466898151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45940.008466898151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45940.008466898151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45940.008466898151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45940.008466898151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45940.008466898151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45940.008466898151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45940.008466898151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45940.008466898151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45940.008466898151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45940.008466898151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45940.008466898151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45940.008466898151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45940.008466898151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45940.008466898151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45940.008466898151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45940.008466898151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45940.008466898151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45940.008466898151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45940.008466898151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45940.008466898151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45940.008466898151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45940.008466898151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45940.008466898151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45940.008466898151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45940.008466898151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45940.008466898151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45940.008466898151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45940.008466898151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45940.008466898151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45940.008466898151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45940.008466898151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45940.008466898151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45940.008466898151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45940.008466898151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45940.008466898151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45940.008466898151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45940.008466898151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45940.008466898151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45940.008466898151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45940.008466898151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45940.008466898151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45940.008466898151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45940.008466898151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45940.008466898151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45940.008466898151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45940.008466898151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45940.008466898151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45940.008466898151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45940.008466898151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45940.008466898151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45940.008466898151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45940.008466898151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45940.008466898151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45940.008466898151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45940.008466898151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45940.008466898151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45940.008466898151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45940.008466898151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45940.008466898151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45940.008466898151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45940.008466898151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45940.008466898151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45940.008466898151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45940.008466898151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45940.008466898151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45940.008466898151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45940.008466898151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45940.008466898151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45940.008466898151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45940.008466898151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45940.008466898151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45940.008466898151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45940.008466898151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45940.008466898151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45940.008466898151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45940.008466898151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45940.008466898151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45940.008466898151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45940.008466898151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45940.008466898151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45940.008466898151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45940.008466898151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45940.008466898151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45940.008466898151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45940.008466898151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45940.008466898151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45940.008466898151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45940.008466898151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45940.008466898151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45940.008466898151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45940.008466898151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45940.008466898151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45940.008466898151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45940.008466898151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45940.008466898151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45940.008466898151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45940.008466898151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45940.008466898151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45940.008466898151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45940.008466898151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45940.008466898151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45940.008466898151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45940.008466898151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45940.008466898151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45940.008466898151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45940.008466898151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45940.008466898151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45940.008466898151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45940.008466898151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45940.008466898151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45940.008466898151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45940.008466898151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45940.008466898151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45940.008466898151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45940.008466898151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45940.008466898151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45940.008466898151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45940.008466898151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45940.008466898151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45940.008466898151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45940.008466898151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45940.008466898151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45940.008466898151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45940.008466898151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45940.008466898151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45940.008466898151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45940.008466898151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45940.008466898151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45940.008466898151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45940.008466898151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45940.008466898151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45940.008466898151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45940.008466898151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45940.008466898151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45940.008466898151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45940.008466898151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45940.008466898151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45940.008466898151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45940.008466898151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45940.008466898151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45940.008466898151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45940.008466898151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45940.008466898151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45940.008466898151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45940.008466898151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45940.008466898151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45940.008466898151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45940.008466898151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45940.008466898151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45940.008466898151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45940.008466898151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45940.008466898151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45940.008466898151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45940.008466898151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45940.008466898151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45940.008466898151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45940.008466898151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45940.008466898151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45940.008466898151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45940.008466898151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45940.008466898151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45940.008466898151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45940.008466898151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45940.008466898151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45940.008466898151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45940.008466898151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45940.008466898151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45940.008466898151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45940.008466898151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45940.008466898151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45940.008466898151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45940.008466898151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45940.008466898151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45940.008466898151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45940.008466898151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45940.008466898151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45940.008466898151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45940.008466898151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45940.008466898151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45940.008466898151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45940.008466898151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45940.008466898151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45940.008466898151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45940.008466898151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45940.008466898151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45940.008466898151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45940.008466898151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45940.008466898151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45940.008466898151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45940.008466898151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45940.008466898151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45940.008466898151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45940.008466898151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45940.008466898151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45940.008466898151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45940.008466898151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45940.008466898151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45940.008466898151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45940.008466898151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45940.008466898151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45940.008466898151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45940.008466898151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45940.008466898151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45940.008466898151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45940.008466898151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45940.008466898151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45940.008466898151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45940.008466898151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45940.008466898151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45940.008466898151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45940.008466898151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45940.008466898151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45940.008466898151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45940.008466898151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45940.008466898151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45940.008466898151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45940.008466898151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45940.008466898151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45940.008466898151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45940.008466898151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45940.008466898151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45940.008466898151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45940.008466898151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45940.008466898151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45940.008466898151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45940.008466898151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45940.008466898151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45940.008466898151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45940.008466898151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45940.008466898151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45940.008466898151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45940.008466898151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45940.008466898151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45940.008466898151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45940.008466898151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45940.008466898151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45940.008466898151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45940.008466898151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45940.008466898151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45940.008466898151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45940.008466898151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45940.008466898151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45940.008466898151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45940.008466898151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45940.008466898151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45940.008466898151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45940.008466898151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45940.008466898151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45940.008466898151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45940.008466898151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45940.008466898151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45940.008466898151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45940.008466898151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45940.008466898151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45940.008466898151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45940.008466898151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45940.008466898151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45940.008466898151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45940.008466898151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45940.008466898151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45940.008466898151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45940.008466898151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45940.008466898151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45940.008466898151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45940.008466898151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45940.008466898151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45940.008466898151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45940.008466898151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45940.008466898151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45940.008466898151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45940.008466898151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45940.008466898151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45940.008466898151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45940.008466898151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45940.008466898151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45940.008466898151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45940.008466898151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45940.008466898151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45940.008466898151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45940.008466898151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45940.008466898151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45940.008466898151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45940.008466898151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45940.008466898151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45940.008466898151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45940.008466898151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45940.008466898151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45940.008466898151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45940.008466898151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45940.008466898151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45940.008466898151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45940.008466898151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45940.008466898151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45940.008466898151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45940.008466898151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45940.008466898151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45940.008466898151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45940.008466898151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45940.008466898151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45940.008466898151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45940.008466898151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45940.008466898151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45940.008466898151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45940.008466898151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45940.008466898151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45940.008466898151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45940.008466898151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45940.008466898151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45940.008466898151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45940.008466898151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45940.008466898151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45940.008466898151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45940.008466898151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45940.008466898151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45940.008466898151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45940.008466898151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45940.008466898151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45940.008466898151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45940.008466898151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45940.008466898151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45940.008466898151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45940.008466898151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45940.008466898151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45940.008466898151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45940.008466898151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45940.008466898151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45940.008466898151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45940.008466898151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45940.008466898151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45940.008466898151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45940.008466898151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45940.008466898151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45940.008466898151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45940.008466898151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45940.008466898151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45940.008466898151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45940.008466898151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45940.008466898151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45940.008466898151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45940.008466898151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45940.008466898151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45940.008466898151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45940.008466898151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45940.008466898151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45940.008466898151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45940.008466898151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45940.008466898151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45940.008466898151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45940.008466898151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45940.008466898151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45940.008466898151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45940.008466898151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45940.008466898151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45940.008466898151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45940.008466898151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45940.008466898151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45940.008466898151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45940.008466898151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45940.008466898151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45940.008466898151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45940.008466898151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45940.008466898151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45940.008466898151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45940.008466898151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45940.008466898151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45940.008466898151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45940.008466898151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45940.008466898151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45940.008466898151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45940.008466898151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45940.008466898151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45940.008466898151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45940.008466898151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45940.008466898151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45940.008466898151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45940.008466898151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45940.008466898151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45940.008466898151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45940.008466898151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45940.008466898151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45940.008466898151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45940.008466898151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45940.008466898151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45940.008466898151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45940.008466898151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45940.008466898151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45940.008466898151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45940.008466898151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45940.008466898151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45940.008466898151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45940.008466898151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45940.008466898151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45940.008466898151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45940.008466898151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45940.008466898151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45940.008466898151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45940.008466898151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45940.008466898151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45940.008466898151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45940.008466898151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45940.008466898151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45940.008466898151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45940.008466898151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45940.008466898151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45940.008466898151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45940.008466898151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45940.008466898151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45940.008466898151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45940.008466898151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45940.008466898151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45940.008466898151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45940.008466898151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45940.008466898151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45940.008466898151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45940.008466898151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45940.008466898151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45940.008466898151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45940.008466898151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45940.008466898151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45940.008466898151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45940.008466898151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45940.008466898151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45940.008466898151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45940.008466898151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45940.008466898151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45940.008466898151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45940.008466898151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45940.008466898151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45940.008466898151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45940.008466898151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45940.008466898151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45940.008466898151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45940.008466898151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45940.008466898151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45940.008466898151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45940.008466898151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45940.008466898151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45940.008466898151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45940.008466898151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45940.008466898151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45940.008466898151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45940.008466898151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45940.008466898151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45940.008466898151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45940.008466898151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45940.008466898151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45940.008466898151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45940.008466898151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45940.008466898151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45940.008466898151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45940.008466898151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45940.008466898151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45940.008466898151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45940.008466898151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45940.008466898151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45940.008466898151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45940.008466898151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45940.008466898151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45940.008466898151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45940.008466898151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45940.008466898151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45940.008466898151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45940.008466898151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45940.008466898151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45940.008466898151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45940.008466898151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45940.008466898151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45940.008466898151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45940.008466898151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45940.008466898151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45940.008466898151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45940.008466898151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45940.008466898151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45940.008466898151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45940.008466898151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45940.008466898151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45940.008466898151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45940.008466898151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45940.008466898151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45940.008466898151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45940.008466898151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45940.008466898151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45940.008466898151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45940.008466898151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45940.008466898151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45940.008466898151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45940.008466898151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45940.008466898151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45940.008466898151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45940.008466898151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45940.008466898151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45940.008466898151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45940.008466898151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45940.008466898151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45940.008466898151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45940.008466898151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45940.008466898151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45940.008466898151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45940.008466898151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45940.008466898151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45940.008466898151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45940.008466898151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45940.008466898151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45940.008466898151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45940.008466898151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45940.008466898151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45940.008466898151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45940.008466898151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45940.008466898151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45940.008466898151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45940.008466898151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45940.008466898151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45940.008466898151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45940.008466898151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45940.008466898151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45940.008466898151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45940.008466898151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45940.008466898151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45940.008466898151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45940.008466898151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45940.008466898151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45940.008466898151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45940.008466898151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45940.008466898151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45940.008466898151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45940.008466898151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45940.008466898151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45940.008466898151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45940.008466898151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45940.008466898151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45940.008466898151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45940.008466898151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45940.008466898151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45940.008466898151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45940.008466898151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45940.008466898151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45940.008466898151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45940.008466898151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45940.008466898151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45940.008466898151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45940.008466898151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45940.008466898151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45940.008466898151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45940.008466898151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45940.008466898151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45940.008466898151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45940.008466898151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45940.008466898151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45940.008466898151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45940.008466898151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45940.008466898151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45940.008466898151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45940.008466898151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45940.008466898151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45940.008466898151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45940.008466898151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45940.008466898151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45940.008466898151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45940.008466898151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45940.008466898151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45940.008466898151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45940.008466898151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45940.008466898151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45940.008466898151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45940.008466898151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45940.008466898151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45940.008466898151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45940.008466898151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45940.008466898151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45940.008466898151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45940.008466898151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45940.008466898151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45940.008466898151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45940.008466898151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45940.008466898151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45940.008466898151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45940.008466898151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45940.008466898151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45940.008466898151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45940.008466898151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45940.008466898151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45940.008466898151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45940.008466898151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45940.008466898151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45940.008466898151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45940.008466898151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45940.008466898151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45940.008466898151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45940.008466898151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45940.008466898151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45940.008466898151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45940.008466898151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45940.008466898151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45940.008466898151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45940.008466898151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45940.008466898151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45940.008466898151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45940.008466898151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45940.008466898151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45940.008466898151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45940.008466898151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45940.008466898151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45940.008466898151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45940.008466898151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45940.008466898151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45940.008466898151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45940.008466898151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45940.008466898151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45940.008466898151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45940.008466898151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45940.008466898151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45940.008466898151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45940.008466898151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45940.008466898151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45940.008466898151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45940.008466898151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45940.008466898151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45940.008466898151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45940.008466898151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45940.008466898151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45940.008466898151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45940.008466898151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45940.008466898151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45940.008466898151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45940.008466898151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45940.008466898151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45940.008466898151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45940.008466898151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45940.008466898151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45940.008466898151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45940.008466898151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45940.008466898151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45940.008466898151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45940.008466898151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45940.008466898151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45940.008466898151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45940.008466898151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45940.008466898151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45940.008466898151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45940.008466898151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45940.008466898151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45940.008466898151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45940.008466898151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45940.008466898151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45940.008466898151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45940.008466898151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45940.008466898151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45940.008466898151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45940.008466898151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45940.008466898151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45940.008466898151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45940.008466898151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45940.008466898151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45940.008466898151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45940.008466898151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45940.008466898151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45940.008466898151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45940.008466898151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45940.008466898151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45940.008466898151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45940.008466898151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45940.008466898151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45940.008466898151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45940.008466898151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45940.008466898151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45940.008466898151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45940.008466898151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45940.008466898151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45940.008466898151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45940.008466898151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45940.008466898151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45940.008466898151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45940.008466898151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45940.008466898151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45940.008466898151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45940.008466898151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45940.008466898151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45940.008466898151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45940.008466898151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45940.008466898151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45940.008466898151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45940.008466898151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45940.008466898151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45940.008466898151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45940.008466898151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45940.008466898151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45940.008466898151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45940.008466898151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45940.008466898151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45940.008466898151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45940.008466898151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45940.008466898151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45940.008466898151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45940.008466898151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45940.008466898151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45940.008466898151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45940.008466898151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45940.008466898151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45940.008466898151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45940.008466898151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45940.008466898151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45940.008466898151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45940.008466898151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45940.008466898151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45940.008466898151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45940.008466898151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45940.008466898151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45940.008466898151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45940.008466898151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45940.008466898151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45940.008466898151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45940.008466898151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45940.008466898151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45940.008466898151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45940.008466898151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45940.008466898151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45940.008466898151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45940.008466898151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45940.008466898151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45940.008466898151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45940.008466898151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45940.008466898151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45940.008466898151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45940.008466898151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45940.008466898151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45940.008466898151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45940.008466898151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45940.008466898151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45940.008466898151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45940.008466898151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45940.008466898151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45940.008466898151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45940.008466898151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45940.008466898151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45940.008466898151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45940.008466898151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45940.008466898151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45940.008466898151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45940.008466898151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45940.008466898151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45940.008466898151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45940.008466898151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45940.008466898151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45940.008466898151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45940.008466898151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45940.008466898151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45940.008466898151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45940.008466898151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45940.008466898151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45940.008466898151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45940.008466898151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45940.008466898151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45940.008466898151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45940.008466898151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45940.008466898151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45940.008466898151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45940.008466898151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45940.008466898151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45940.008466898151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45940.008466898151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45940.008466898151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45940.008466898151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45940.008466898151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45940.008466898151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45940.008466898151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45940.008466898151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45940.008466898151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45940.008466898151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45940.008466898151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45940.008466898151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45940.008466898151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45940.008466898151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45940.008466898151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45940.008466898151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45940.008466898151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45940.008466898151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45940.008466898151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45940.008466898151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45940.008466898151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45940.008466898151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45940.008466898151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45940.008466898151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45940.008466898151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45940.008466898151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45940.008466898151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45940.008466898151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45940.008466898151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45940.008466898151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45940.008466898151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45940.008466898151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45940.008466898151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45940.008466898151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45940.008466898151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45940.008466898151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45940.008466898151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45940.008466898151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45940.008466898151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45940.008466898151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45940.008466898151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45940.008466898151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45940.008466898151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45940.008466898151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45940.008466898151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45940.008466898151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45940.008466898151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45940.008466898151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45940.008466898151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45940.008466898151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45940.008466898151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45940.008466898151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45940.008466898151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45940.008466898151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45940.008466898151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45940.008466898151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45940.008466898151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45940.008466898151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45940.008466898151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45940.008466898151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45940.008466898151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45940.008466898151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45940.008466898151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45940.008466898151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45940.008466898151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45940.008466898151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45940.008466898151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45940.008466898151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45940.008466898151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45940.008466898151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45940.008466898151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45940.008466898151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45940.008466898151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45940.008466898151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45940.008466898151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45940.008466898151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45940.008466898151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45940.008466898151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45940.008466898151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45940.008466898151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45940.008466898151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45940.008466898151</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39062</v>
      </c>
      <c r="B2" s="102" t="str">
        <f>IFERROR(VLOOKUP(D2,DB!A:K,11,0),"")</f>
        <v>R4</v>
      </c>
      <c r="C2" s="103">
        <v>1</v>
      </c>
      <c r="D2" s="99" t="s">
        <v>35082</v>
      </c>
      <c r="E2" s="104" t="s">
        <v>38964</v>
      </c>
      <c r="F2" s="105">
        <v>45703.480717592596</v>
      </c>
      <c r="G2" s="106">
        <f ca="1">IFERROR(NOW()-F2,"")</f>
        <v>236.52774930555461</v>
      </c>
      <c r="H2" s="105">
        <v>45703.474768518521</v>
      </c>
      <c r="I2" s="102" t="str">
        <f>IFERROR(VLOOKUP(D2,DB!A:F,6,0),"")</f>
        <v>SCECO</v>
      </c>
      <c r="J2" s="102" t="str">
        <f>IFERROR(VLOOKUP(D2,DB!A:G,7,0),"")</f>
        <v>Dead</v>
      </c>
      <c r="K2" s="107" t="s">
        <v>39063</v>
      </c>
      <c r="L2" s="99" t="str">
        <f>IFERROR(VLOOKUP(D2,DB!A:I,9,0),"")</f>
        <v>Latis</v>
      </c>
    </row>
    <row r="3" spans="1:16" ht="15" customHeight="1">
      <c r="A3" s="127" t="s">
        <v>39064</v>
      </c>
      <c r="B3" s="127" t="str">
        <f>IFERROR(VLOOKUP(D3,DB!A:K,11,0),"")</f>
        <v>R4</v>
      </c>
      <c r="C3" s="128">
        <v>3</v>
      </c>
      <c r="D3" s="99" t="s">
        <v>36646</v>
      </c>
      <c r="E3" s="104" t="s">
        <v>38964</v>
      </c>
      <c r="F3" s="131">
        <v>45939.557245370372</v>
      </c>
      <c r="G3" s="132">
        <f ca="1">IFERROR(NOW()-F3,"")</f>
        <v>0.45122152777912561</v>
      </c>
      <c r="H3" s="131">
        <v>45939.542118055557</v>
      </c>
      <c r="I3" s="127" t="str">
        <f>IFERROR(VLOOKUP(D3,DB!A:F,6,0),"")</f>
        <v>Generator-SG</v>
      </c>
      <c r="J3" s="127" t="str">
        <f>IFERROR(VLOOKUP(D3,DB!A:G,7,0),"")</f>
        <v>Weak</v>
      </c>
      <c r="K3" s="133" t="s">
        <v>39065</v>
      </c>
      <c r="L3" s="129" t="str">
        <f>IFERROR(VLOOKUP(D3,DB!A:I,9,0),"")</f>
        <v>Latis</v>
      </c>
    </row>
    <row r="4" spans="1:16" ht="15" customHeight="1">
      <c r="A4" s="127" t="s">
        <v>39066</v>
      </c>
      <c r="B4" s="127" t="str">
        <f>IFERROR(VLOOKUP(D4,DB!A:K,11,0),"")</f>
        <v>R4</v>
      </c>
      <c r="C4" s="128">
        <v>3</v>
      </c>
      <c r="D4" s="129" t="s">
        <v>25541</v>
      </c>
      <c r="E4" s="104" t="s">
        <v>38971</v>
      </c>
      <c r="F4" s="131"/>
      <c r="G4" s="132">
        <f ca="1">IFERROR(NOW()-F4,"")</f>
        <v>45940.008466898151</v>
      </c>
      <c r="H4" s="131">
        <v>45939.995462962965</v>
      </c>
      <c r="I4" s="127" t="str">
        <f>IFERROR(VLOOKUP(D4,DB!A:F,6,0),"")</f>
        <v>SCECO</v>
      </c>
      <c r="J4" s="127" t="str">
        <f>IFERROR(VLOOKUP(D4,DB!A:G,7,0),"")</f>
        <v>Dead</v>
      </c>
      <c r="K4" s="133" t="s">
        <v>39067</v>
      </c>
      <c r="L4" s="129" t="str">
        <f>IFERROR(VLOOKUP(D4,DB!A:I,9,0),"")</f>
        <v>Latis</v>
      </c>
    </row>
    <row r="5" spans="1:16" ht="15" customHeight="1">
      <c r="A5" s="127"/>
      <c r="B5" s="127" t="str">
        <f>IFERROR(VLOOKUP(D5,DB!A:K,11,0),"")</f>
        <v/>
      </c>
      <c r="C5" s="128"/>
      <c r="D5" s="129"/>
      <c r="E5" s="104"/>
      <c r="F5" s="131"/>
      <c r="G5" s="132">
        <f ca="1">IFERROR(NOW()-F5,"")</f>
        <v>45940.008466898151</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45940.008466898151</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45940.008466898151</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45940.008466898151</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45940.008466898151</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45940.008466898151</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45940.008466898151</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45940.008466898151</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45940.008466898151</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45940.008466898151</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45940.008466898151</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45940.008466898151</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45940.008466898151</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45940.008466898151</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45940.008466898151</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45940.008466898151</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45940.008466898151</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45940.008466898151</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45940.008466898151</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45940.008466898151</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45940.008466898151</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45940.008466898151</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45940.008466898151</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45940.008466898151</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04"/>
      <c r="F29" s="131"/>
      <c r="G29" s="132">
        <f ca="1">IFERROR(NOW()-F29,"")</f>
        <v>45940.008466898151</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45940.008466898151</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45940.008466898151</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45940.008466898151</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45940.008466898151</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45940.008466898151</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45940.008466898151</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45940.008466898151</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45940.008466898151</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45940.008466898151</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45940.008466898151</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45940.008466898151</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45940.008466898151</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45940.008466898151</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45940.008466898151</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45940.008466898151</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45940.008466898151</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45940.008466898151</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45940.008466898151</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45940.008466898151</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45940.008466898151</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45940.008466898151</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45940.008466898151</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45940.008466898151</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45940.008466898151</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45940.008466898151</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45940.008466898151</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45940.008466898151</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45940.008466898151</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45940.008466898151</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45940.008466898151</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45940.008466898151</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45940.008466898151</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45940.008466898151</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45940.008466898151</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45940.008466898151</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45940.008466898151</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45940.008466898151</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45940.008466898151</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45940.008466898151</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45940.008466898151</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45940.008466898151</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45940.008466898151</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45940.008466898151</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45940.008466898151</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45940.008466898151</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45940.008466898151</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45940.008466898151</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45940.008466898151</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45940.008466898151</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45940.008466898151</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45940.008466898151</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45940.008466898151</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45940.008466898151</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45940.008466898151</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45940.008466898151</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45940.008466898151</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45940.008466898151</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45940.008466898151</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45940.008466898151</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45940.008466898151</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45940.008466898151</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45940.008466898151</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45940.008466898151</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45940.008466898151</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45940.008466898151</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45940.008466898151</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45940.008466898151</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45940.008466898151</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45940.008466898151</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45940.008466898151</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45940.008466898151</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45940.008466898151</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45940.008466898151</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45940.008466898151</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45940.008466898151</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45940.008466898151</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45940.008466898151</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45940.008466898151</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45940.008466898151</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45940.008466898151</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45940.008466898151</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45940.008466898151</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45940.008466898151</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45940.008466898151</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45940.008466898151</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45940.008466898151</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45940.008466898151</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45940.008466898151</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45940.008466898151</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45940.008466898151</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45940.008466898151</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45940.008466898151</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45940.008466898151</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45940.008466898151</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45940.008466898151</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45940.008466898151</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45940.008466898151</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45940.008466898151</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45940.008466898151</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45940.008466898151</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45940.008466898151</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45940.008466898151</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45940.008466898151</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45940.008466898151</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45940.008466898151</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45940.008466898151</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45940.008466898151</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45940.008466898151</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45940.008466898151</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45940.008466898151</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45940.008466898151</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45940.008466898151</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45940.008466898151</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45940.008466898151</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45940.008466898151</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45940.008466898151</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45940.008466898151</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45940.008466898151</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45940.008466898151</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45940.008466898151</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45940.008466898151</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45940.008466898151</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45940.008466898151</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45940.008466898151</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45940.008466898151</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45940.008466898151</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45940.008466898151</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45940.008466898151</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45940.008466898151</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45940.008466898151</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45940.008466898151</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45940.008466898151</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45940.008466898151</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45940.008466898151</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45940.008466898151</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45940.008466898151</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45940.008466898151</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45940.008466898151</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45940.008466898151</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45940.008466898151</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45940.008466898151</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45940.008466898151</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45940.008466898151</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45940.008466898151</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45940.008466898151</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45940.008466898151</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45940.008466898151</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45940.008466898151</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45940.008466898151</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45940.008466898151</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45940.008466898151</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45940.008466898151</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45940.008466898151</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45940.008466898151</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45940.008466898151</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45940.008466898151</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45940.008466898151</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45940.008466898151</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45940.008466898151</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45940.008466898151</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45940.008466898151</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45940.008466898151</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45940.008466898151</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45940.008466898151</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45940.008466898151</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45940.008466898151</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45940.008466898151</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45940.008466898151</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45940.008466898151</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45940.008466898151</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45940.008466898151</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45940.008466898151</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45940.008466898151</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45940.008466898151</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45940.008466898151</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45940.008466898151</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45940.008466898151</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45940.008466898151</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45940.008466898151</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45940.008466898151</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45940.008466898151</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45940.008466898151</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45940.008466898151</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45940.008466898151</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45940.008466898151</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45940.008466898151</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45940.008466898151</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45940.008466898151</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45940.008466898151</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45940.008466898151</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45940.008466898151</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45940.008466898151</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45940.008466898151</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45940.008466898151</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45940.008466898151</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45940.008466898151</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45940.008466898151</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45940.008466898151</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45940.008466898151</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45940.008466898151</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45940.008466898151</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45940.008466898151</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45940.008466898151</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45940.008466898151</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45940.008466898151</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45940.008466898151</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45940.008466898151</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45940.008466898151</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45940.008466898151</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45940.008466898151</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45940.008466898151</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45940.008466898151</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45940.008466898151</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45940.008466898151</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45940.008466898151</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45940.008466898151</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45940.008466898151</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45940.008466898151</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45940.008466898151</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45940.008466898151</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45940.008466898151</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45940.008466898151</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45940.008466898151</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45940.008466898151</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45940.008466898151</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45940.008466898151</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45940.008466898151</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45940.008466898151</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45940.008466898151</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45940.008466898151</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45940.008466898151</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45940.008466898151</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45940.008466898151</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45940.008466898151</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45940.008466898151</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45940.008466898151</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45940.008466898151</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45940.008466898151</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45940.008466898151</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45940.008466898151</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45940.008466898151</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45940.008466898151</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45940.008466898151</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45940.008466898151</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45940.008466898151</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45940.008466898151</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45940.008466898151</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45940.008466898151</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45940.008466898151</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45940.008466898151</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45940.008466898151</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45940.008466898151</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45940.008466898151</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45940.008466898151</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45940.008466898151</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45940.008466898151</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45940.008466898151</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45940.008466898151</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45940.008466898151</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45940.008466898151</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45940.008466898151</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45940.008466898151</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45940.008466898151</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45940.008466898151</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45940.008466898151</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45940.008466898151</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45940.008466898151</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45940.008466898151</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45940.008466898151</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45940.008466898151</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45940.008466898151</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45940.008466898151</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45940.008466898151</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45940.008466898151</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45940.008466898151</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45940.008466898151</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45940.008466898151</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45940.008466898151</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45940.008466898151</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45940.008466898151</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45940.008466898151</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45940.008466898151</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45940.008466898151</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45940.008466898151</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45940.008466898151</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45940.008466898151</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45940.008466898151</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45940.008466898151</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45940.008466898151</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45940.008466898151</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45940.008466898151</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45940.008466898151</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45940.008466898151</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45940.008466898151</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45940.008466898151</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45940.008466898151</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45940.008466898151</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45940.008466898151</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45940.008466898151</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45940.008466898151</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45940.008466898151</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45940.008466898151</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45940.008466898151</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45940.008466898151</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45940.008466898151</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45940.008466898151</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45940.008466898151</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45940.008466898151</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45940.008466898151</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45940.008466898151</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45940.008466898151</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45940.008466898151</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45940.008466898151</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45940.008466898151</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45940.008466898151</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45940.008466898151</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45940.008466898151</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45940.008466898151</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45940.008466898151</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45940.008466898151</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45940.008466898151</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45940.008466898151</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45940.008466898151</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45940.008466898151</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45940.008466898151</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45940.008466898151</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45940.008466898151</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45940.008466898151</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45940.008466898151</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45940.008466898151</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45940.008466898151</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45940.008466898151</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45940.008466898151</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45940.008466898151</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45940.008466898151</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45940.008466898151</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45940.008466898151</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45940.008466898151</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45940.008466898151</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45940.008466898151</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45940.008466898151</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45940.008466898151</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45940.008466898151</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45940.008466898151</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45940.008466898151</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45940.008466898151</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45940.008466898151</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45940.008466898151</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45940.008466898151</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45940.008466898151</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45940.008466898151</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45940.008466898151</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45940.008466898151</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45940.008466898151</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45940.008466898151</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45940.008466898151</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45940.008466898151</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45940.008466898151</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45940.008466898151</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45940.008466898151</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45940.008466898151</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45940.008466898151</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45940.008466898151</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45940.008466898151</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45940.008466898151</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45940.008466898151</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45940.008466898151</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45940.008466898151</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45940.008466898151</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45940.008466898151</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45940.008466898151</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45940.008466898151</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45940.008466898151</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45940.008466898151</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45940.008466898151</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45940.008466898151</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45940.008466898151</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45940.008466898151</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45940.008466898151</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45940.008466898151</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45940.008466898151</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45940.008466898151</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45940.008466898151</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45940.008466898151</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45940.008466898151</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45940.008466898151</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45940.008466898151</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45940.008466898151</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45940.008466898151</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45940.008466898151</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45940.008466898151</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45940.008466898151</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45940.008466898151</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45940.008466898151</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45940.008466898151</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45940.008466898151</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45940.008466898151</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45940.008466898151</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45940.008466898151</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45940.008466898151</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45940.008466898151</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45940.008466898151</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45940.008466898151</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45940.008466898151</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45940.008466898151</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45940.008466898151</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45940.008466898151</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45940.008466898151</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45940.008466898151</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45940.008466898151</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45940.008466898151</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45940.008466898151</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45940.008466898151</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45940.008466898151</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45940.008466898151</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45940.008466898151</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45940.008466898151</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D10" sqref="D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39068</v>
      </c>
      <c r="B2" s="37" t="str">
        <f>IFERROR(VLOOKUP(D2,DB!A:K,11,0),"")</f>
        <v>R5</v>
      </c>
      <c r="C2" s="37">
        <v>3</v>
      </c>
      <c r="D2" s="126" t="s">
        <v>36000</v>
      </c>
      <c r="E2" s="37" t="s">
        <v>38964</v>
      </c>
      <c r="F2" s="38">
        <v>45891.832060185188</v>
      </c>
      <c r="G2" s="163">
        <f ca="1">IFERROR(NOW()-F2,"")</f>
        <v>48.176406712962489</v>
      </c>
      <c r="H2" s="38">
        <v>45891.790393518517</v>
      </c>
      <c r="I2" s="37" t="str">
        <f>IFERROR(VLOOKUP(D2,DB!A:F,6,0),"")</f>
        <v>Generator-SG</v>
      </c>
      <c r="J2" s="37" t="str">
        <f>IFERROR(VLOOKUP(D2,DB!A:G,7,0),"")</f>
        <v>Vandalized</v>
      </c>
      <c r="K2" s="37" t="s">
        <v>39069</v>
      </c>
      <c r="L2" s="37" t="str">
        <f>IFERROR(VLOOKUP(D2,DB!A:I,9,0),"")</f>
        <v>Latis</v>
      </c>
      <c r="M2" s="125"/>
    </row>
    <row r="3" spans="1:13" ht="30.75">
      <c r="A3" s="37" t="s">
        <v>39070</v>
      </c>
      <c r="B3" s="37" t="str">
        <f>IFERROR(VLOOKUP(D3,DB!A:K,11,0),"")</f>
        <v>R5</v>
      </c>
      <c r="C3" s="37">
        <v>1</v>
      </c>
      <c r="D3" s="37" t="s">
        <v>31295</v>
      </c>
      <c r="E3" s="37" t="s">
        <v>38971</v>
      </c>
      <c r="F3" s="38">
        <v>45926.188877314817</v>
      </c>
      <c r="G3" s="163">
        <f t="shared" ref="G3" ca="1" si="0">IFERROR(NOW()-F3,"")</f>
        <v>13.819589583334164</v>
      </c>
      <c r="H3" s="38">
        <v>45926.158159722225</v>
      </c>
      <c r="I3" s="37" t="str">
        <f>IFERROR(VLOOKUP(D3,DB!A:F,6,0),"")</f>
        <v>SCECO</v>
      </c>
      <c r="J3" s="37" t="str">
        <f>IFERROR(VLOOKUP(D3,DB!A:G,7,0),"")</f>
        <v>Good</v>
      </c>
      <c r="K3" s="37" t="s">
        <v>39071</v>
      </c>
      <c r="L3" s="37" t="str">
        <f>IFERROR(VLOOKUP(D3,DB!A:I,9,0),"")</f>
        <v>Latis</v>
      </c>
      <c r="M3" s="125"/>
    </row>
    <row r="4" spans="1:13" ht="15">
      <c r="A4" s="126" t="s">
        <v>39072</v>
      </c>
      <c r="B4" s="37" t="str">
        <f>IFERROR(VLOOKUP(D4,DB!A:K,11,0),"")</f>
        <v>R5</v>
      </c>
      <c r="C4" s="37">
        <v>1</v>
      </c>
      <c r="D4" s="37" t="s">
        <v>35903</v>
      </c>
      <c r="E4" s="37" t="s">
        <v>38964</v>
      </c>
      <c r="F4" s="38">
        <v>45939.885000000002</v>
      </c>
      <c r="G4" s="39">
        <f t="shared" ref="G4:G15" ca="1" si="1">IFERROR(NOW()-F4,"")</f>
        <v>0.12346689814876299</v>
      </c>
      <c r="H4" s="38">
        <v>45939.879293981481</v>
      </c>
      <c r="I4" s="37" t="str">
        <f>IFERROR(VLOOKUP(D4,DB!A:F,6,0),"")</f>
        <v>Generator-SG</v>
      </c>
      <c r="J4" s="37" t="str">
        <f>IFERROR(VLOOKUP(D4,DB!A:G,7,0),"")</f>
        <v>Dead</v>
      </c>
      <c r="K4" s="37" t="s">
        <v>39073</v>
      </c>
      <c r="L4" s="37" t="str">
        <f>IFERROR(VLOOKUP(D4,DB!A:I,9,0),"")</f>
        <v>Latis</v>
      </c>
    </row>
    <row r="5" spans="1:13" ht="15">
      <c r="A5" s="37" t="s">
        <v>39074</v>
      </c>
      <c r="B5" s="37" t="str">
        <f>IFERROR(VLOOKUP(D5,DB!A:K,11,0),"")</f>
        <v>R5</v>
      </c>
      <c r="C5" s="37">
        <v>3</v>
      </c>
      <c r="D5" s="37" t="s">
        <v>31709</v>
      </c>
      <c r="E5" s="37" t="s">
        <v>38964</v>
      </c>
      <c r="F5" s="38">
        <v>45939.985173611109</v>
      </c>
      <c r="G5" s="39">
        <f t="shared" ca="1" si="1"/>
        <v>2.3293287042179145E-2</v>
      </c>
      <c r="H5" s="38">
        <v>45939.971805555557</v>
      </c>
      <c r="I5" s="37" t="str">
        <f>IFERROR(VLOOKUP(D5,DB!A:F,6,0),"")</f>
        <v>SCECO</v>
      </c>
      <c r="J5" s="37" t="str">
        <f>IFERROR(VLOOKUP(D5,DB!A:G,7,0),"")</f>
        <v>Dead</v>
      </c>
      <c r="K5" s="37" t="s">
        <v>39075</v>
      </c>
      <c r="L5" s="37" t="str">
        <f>IFERROR(VLOOKUP(D5,DB!A:I,9,0),"")</f>
        <v>Latis</v>
      </c>
    </row>
    <row r="6" spans="1:13" ht="15">
      <c r="A6" s="37" t="s">
        <v>39076</v>
      </c>
      <c r="B6" s="37" t="str">
        <f>IFERROR(VLOOKUP(D6,DB!A:K,11,0),"")</f>
        <v>R5</v>
      </c>
      <c r="C6" s="37">
        <v>1</v>
      </c>
      <c r="D6" s="126" t="s">
        <v>34867</v>
      </c>
      <c r="E6" s="37" t="s">
        <v>38964</v>
      </c>
      <c r="F6" s="38" t="s">
        <v>39077</v>
      </c>
      <c r="G6" s="39" t="str">
        <f t="shared" ca="1" si="1"/>
        <v/>
      </c>
      <c r="H6" s="38">
        <v>45939.980138888888</v>
      </c>
      <c r="I6" s="37" t="str">
        <f>IFERROR(VLOOKUP(D6,DB!A:F,6,0),"")</f>
        <v>Generator-SG</v>
      </c>
      <c r="J6" s="37" t="str">
        <f>IFERROR(VLOOKUP(D6,DB!A:G,7,0),"")</f>
        <v>Vandalized</v>
      </c>
      <c r="K6" s="37" t="s">
        <v>39078</v>
      </c>
      <c r="L6" s="37" t="str">
        <f>IFERROR(VLOOKUP(D6,DB!A:I,9,0),"")</f>
        <v>Latis</v>
      </c>
    </row>
    <row r="7" spans="1:13" s="125" customFormat="1" ht="15">
      <c r="A7" s="126" t="s">
        <v>39079</v>
      </c>
      <c r="B7" s="126" t="str">
        <f>IFERROR(VLOOKUP(D7,DB!A:K,11,0),"")</f>
        <v>R5</v>
      </c>
      <c r="C7" s="126">
        <v>1</v>
      </c>
      <c r="D7" s="126" t="s">
        <v>35432</v>
      </c>
      <c r="E7" s="126" t="s">
        <v>38971</v>
      </c>
      <c r="F7" s="164">
        <v>45939.999178240738</v>
      </c>
      <c r="G7" s="163">
        <f ca="1">IFERROR(NOW()-F7,"")</f>
        <v>9.2886574129806831E-3</v>
      </c>
      <c r="H7" s="164">
        <v>45939.993310185186</v>
      </c>
      <c r="I7" s="126" t="str">
        <f>IFERROR(VLOOKUP(D7,DB!A:F,6,0),"")</f>
        <v>SCECO</v>
      </c>
      <c r="J7" s="126" t="str">
        <f>IFERROR(VLOOKUP(D7,DB!A:G,7,0),"")</f>
        <v>Weak</v>
      </c>
      <c r="K7" s="126" t="s">
        <v>39080</v>
      </c>
      <c r="L7" s="126" t="str">
        <f>IFERROR(VLOOKUP(D7,DB!A:I,9,0),"")</f>
        <v>Latis</v>
      </c>
    </row>
    <row r="8" spans="1:13" ht="15">
      <c r="A8" s="37"/>
      <c r="B8" s="37" t="str">
        <f>IFERROR(VLOOKUP(D8,DB!A:K,11,0),"")</f>
        <v/>
      </c>
      <c r="C8" s="37"/>
      <c r="D8" s="126"/>
      <c r="E8" s="37"/>
      <c r="F8" s="38"/>
      <c r="G8" s="39">
        <f t="shared" ca="1" si="1"/>
        <v>45940.008466898151</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45940.008466898151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45940.008466898151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45940.008466898151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45940.008466898151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45940.008466898151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45940.008466898151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45940.008466898151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ref="G16:G47" ca="1" si="2">IFERROR(NOW()-F16,"")</f>
        <v>45940.008466898151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45940.008466898151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45940.008466898151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45940.008466898151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45940.008466898151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45940.008466898151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45940.008466898151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45940.008466898151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45940.008466898151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45940.008466898151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45940.008466898151</v>
      </c>
      <c r="H26" s="38"/>
      <c r="I26" s="37" t="str">
        <f>IFERROR(VLOOKUP(D26,DB!A:F,6,0),"")</f>
        <v/>
      </c>
      <c r="J26" s="37" t="str">
        <f>IFERROR(VLOOKUP(D26,DB!A:G,7,0),"")</f>
        <v/>
      </c>
      <c r="K26" s="37"/>
      <c r="L26" s="37" t="str">
        <f>IFERROR(VLOOKUP(D26,DB!A:I,9,0),"")</f>
        <v/>
      </c>
    </row>
    <row r="27" spans="1:12" ht="15">
      <c r="A27" s="84"/>
      <c r="B27" s="84" t="str">
        <f>IFERROR(VLOOKUP(D27,DB!A:K,11,0),"")</f>
        <v/>
      </c>
      <c r="C27" s="84"/>
      <c r="D27" s="84"/>
      <c r="E27" s="84"/>
      <c r="F27" s="123"/>
      <c r="G27" s="124">
        <f t="shared" ca="1" si="2"/>
        <v>45940.008466898151</v>
      </c>
      <c r="H27" s="123"/>
      <c r="I27" s="84" t="str">
        <f>IFERROR(VLOOKUP(D27,DB!A:F,6,0),"")</f>
        <v/>
      </c>
      <c r="J27" s="84" t="str">
        <f>IFERROR(VLOOKUP(D27,DB!A:G,7,0),"")</f>
        <v/>
      </c>
      <c r="K27" s="84"/>
      <c r="L27" s="84" t="str">
        <f>IFERROR(VLOOKUP(D27,DB!A:I,9,0),"")</f>
        <v/>
      </c>
    </row>
    <row r="28" spans="1:12" ht="15">
      <c r="A28" s="37"/>
      <c r="B28" s="37" t="str">
        <f>IFERROR(VLOOKUP(D28,DB!A:K,11,0),"")</f>
        <v/>
      </c>
      <c r="C28" s="37"/>
      <c r="D28" s="37"/>
      <c r="E28" s="37"/>
      <c r="F28" s="38"/>
      <c r="G28" s="39">
        <f t="shared" ca="1" si="2"/>
        <v>45940.008466898151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45940.008466898151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45940.008466898151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45940.008466898151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45940.008466898151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45940.008466898151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45940.008466898151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45940.008466898151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45940.008466898151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45940.008466898151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45940.008466898151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45940.008466898151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45940.008466898151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45940.008466898151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45940.008466898151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45940.008466898151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45940.008466898151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45940.008466898151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45940.008466898151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45940.008466898151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ref="G48:G79" ca="1" si="3">IFERROR(NOW()-F48,"")</f>
        <v>45940.008466898151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45940.008466898151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45940.008466898151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45940.008466898151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45940.008466898151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45940.008466898151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45940.008466898151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45940.008466898151</v>
      </c>
      <c r="H55" s="38"/>
      <c r="I55" s="37" t="str">
        <f>IFERROR(VLOOKUP(D55,DB!A:F,6,0),"")</f>
        <v/>
      </c>
      <c r="J55" s="37" t="str">
        <f>IFERROR(VLOOKUP(D55,DB!A:G,7,0),"")</f>
        <v/>
      </c>
      <c r="K55" s="37"/>
      <c r="L55" s="37" t="str">
        <f>IFERROR(VLOOKUP(D55,DB!A:I,9,0),"")</f>
        <v/>
      </c>
    </row>
    <row r="56" spans="1:12" ht="15">
      <c r="A56" s="84"/>
      <c r="B56" s="84" t="str">
        <f>IFERROR(VLOOKUP(D56,DB!A:K,11,0),"")</f>
        <v/>
      </c>
      <c r="C56" s="84"/>
      <c r="D56" s="84"/>
      <c r="E56" s="84"/>
      <c r="F56" s="123"/>
      <c r="G56" s="124">
        <f t="shared" ca="1" si="3"/>
        <v>45940.008466898151</v>
      </c>
      <c r="H56" s="123"/>
      <c r="I56" s="84" t="str">
        <f>IFERROR(VLOOKUP(D56,DB!A:F,6,0),"")</f>
        <v/>
      </c>
      <c r="J56" s="84" t="str">
        <f>IFERROR(VLOOKUP(D56,DB!A:G,7,0),"")</f>
        <v/>
      </c>
      <c r="K56" s="84"/>
      <c r="L56" s="84" t="str">
        <f>IFERROR(VLOOKUP(D56,DB!A:I,9,0),"")</f>
        <v/>
      </c>
    </row>
    <row r="57" spans="1:12" ht="15">
      <c r="A57" s="37"/>
      <c r="B57" s="37" t="str">
        <f>IFERROR(VLOOKUP(D57,DB!A:K,11,0),"")</f>
        <v/>
      </c>
      <c r="C57" s="37"/>
      <c r="D57" s="37"/>
      <c r="E57" s="37"/>
      <c r="F57" s="38"/>
      <c r="G57" s="39">
        <f t="shared" ca="1" si="3"/>
        <v>45940.008466898151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45940.008466898151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45940.008466898151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45940.008466898151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45940.008466898151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45940.008466898151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45940.008466898151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45940.008466898151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45940.008466898151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45940.008466898151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45940.008466898151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45940.008466898151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45940.008466898151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45940.008466898151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45940.008466898151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45940.008466898151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45940.008466898151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45940.008466898151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45940.008466898151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45940.008466898151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45940.008466898151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45940.008466898151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45940.008466898151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ref="G80:G111" ca="1" si="4">IFERROR(NOW()-F80,"")</f>
        <v>45940.008466898151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45940.008466898151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45940.008466898151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45940.008466898151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45940.008466898151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45940.008466898151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45940.008466898151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45940.008466898151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45940.008466898151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45940.008466898151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45940.008466898151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45940.008466898151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45940.008466898151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45940.008466898151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45940.008466898151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45940.008466898151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45940.008466898151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45940.008466898151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45940.008466898151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45940.008466898151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45940.008466898151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45940.008466898151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45940.008466898151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45940.008466898151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45940.008466898151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45940.008466898151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45940.008466898151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45940.008466898151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45940.008466898151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45940.008466898151</v>
      </c>
      <c r="H109" s="38"/>
      <c r="I109" s="37" t="str">
        <f>IFERROR(VLOOKUP(D109,DB!A:F,6,0),"")</f>
        <v/>
      </c>
      <c r="J109" s="37" t="str">
        <f>IFERROR(VLOOKUP(D109,DB!A:G,7,0),"")</f>
        <v/>
      </c>
      <c r="K109" s="37"/>
      <c r="L109" s="37" t="str">
        <f>IFERROR(VLOOKUP(D109,DB!A:I,9,0),"")</f>
        <v/>
      </c>
    </row>
    <row r="110" spans="1:12" ht="15">
      <c r="A110" s="84"/>
      <c r="B110" s="84" t="str">
        <f>IFERROR(VLOOKUP(D110,DB!A:K,11,0),"")</f>
        <v/>
      </c>
      <c r="C110" s="84"/>
      <c r="D110" s="84"/>
      <c r="E110" s="84"/>
      <c r="F110" s="123"/>
      <c r="G110" s="124">
        <f t="shared" ca="1" si="4"/>
        <v>45940.008466898151</v>
      </c>
      <c r="H110" s="123"/>
      <c r="I110" s="84" t="str">
        <f>IFERROR(VLOOKUP(D110,DB!A:F,6,0),"")</f>
        <v/>
      </c>
      <c r="J110" s="84" t="str">
        <f>IFERROR(VLOOKUP(D110,DB!A:G,7,0),"")</f>
        <v/>
      </c>
      <c r="K110" s="84"/>
      <c r="L110" s="84" t="str">
        <f>IFERROR(VLOOKUP(D110,DB!A:I,9,0),"")</f>
        <v/>
      </c>
    </row>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2" ht="15"/>
    <row r="773" ht="15"/>
    <row r="780" ht="15"/>
    <row r="783" ht="15"/>
    <row r="785" ht="15"/>
    <row r="788" ht="15"/>
    <row r="796" ht="15"/>
    <row r="797" ht="15"/>
    <row r="799" ht="15"/>
    <row r="800" ht="15"/>
    <row r="804" ht="15"/>
    <row r="805" ht="15"/>
    <row r="807" ht="15"/>
    <row r="808" ht="15"/>
    <row r="809" ht="15"/>
    <row r="810" ht="15"/>
    <row r="811" ht="15"/>
    <row r="812" ht="15"/>
    <row r="813" ht="15"/>
    <row r="814"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7" ht="15"/>
    <row r="868" ht="15"/>
    <row r="871" ht="15"/>
    <row r="909" ht="15"/>
    <row r="910" ht="15"/>
    <row r="912" ht="15"/>
    <row r="913" ht="15"/>
    <row r="914" ht="15"/>
    <row r="916" ht="15"/>
    <row r="917" ht="15"/>
    <row r="921" ht="15"/>
    <row r="922" ht="15"/>
    <row r="924" ht="15"/>
    <row r="925" ht="15"/>
    <row r="927" ht="15"/>
    <row r="928" ht="15"/>
    <row r="929" ht="15"/>
    <row r="930" ht="15"/>
    <row r="931" ht="15"/>
    <row r="932" ht="15"/>
    <row r="933" ht="15"/>
    <row r="934" ht="15"/>
    <row r="935" ht="15"/>
    <row r="937" ht="15"/>
    <row r="938" ht="15"/>
    <row r="940" ht="15"/>
    <row r="941"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3" ht="15"/>
    <row r="984" ht="15"/>
    <row r="985" ht="15"/>
    <row r="986" ht="15"/>
    <row r="987" ht="15"/>
    <row r="988" ht="15"/>
    <row r="989" ht="15"/>
    <row r="990" ht="15"/>
    <row r="992" ht="15"/>
    <row r="993" ht="15"/>
    <row r="995" ht="15"/>
    <row r="996" ht="15"/>
    <row r="999" ht="15"/>
    <row r="1000" ht="15"/>
    <row r="1003" ht="15"/>
    <row r="1006" ht="15"/>
    <row r="1007" ht="15"/>
    <row r="1009" ht="15"/>
    <row r="1010" ht="15"/>
    <row r="1012" ht="15"/>
    <row r="1013" ht="15"/>
    <row r="1015" ht="15"/>
    <row r="1016" ht="15"/>
    <row r="1018" ht="15"/>
    <row r="1019" ht="15"/>
    <row r="1020" ht="15"/>
    <row r="1021" ht="15"/>
    <row r="1022" ht="15"/>
    <row r="1023" ht="15"/>
    <row r="1024" ht="15"/>
    <row r="1025" ht="15"/>
    <row r="1026" ht="15"/>
    <row r="1027" ht="15"/>
    <row r="1028" ht="15"/>
    <row r="1029" ht="15"/>
    <row r="1030" ht="15"/>
    <row r="1031" ht="15"/>
    <row r="1032" ht="15"/>
    <row r="1033" ht="15"/>
    <row r="1034" ht="15"/>
    <row r="1037" ht="15"/>
    <row r="1208" ht="15"/>
    <row r="1209" ht="15"/>
    <row r="1211" ht="15"/>
    <row r="1212" ht="15"/>
    <row r="1219" ht="15"/>
    <row r="1220" ht="15"/>
    <row r="1221" ht="15"/>
    <row r="1222" ht="15"/>
    <row r="1223" ht="15"/>
    <row r="1224" ht="15"/>
    <row r="1227" ht="15"/>
    <row r="1228" ht="15"/>
    <row r="1229" ht="15"/>
    <row r="1230" ht="15"/>
    <row r="1231" ht="15"/>
    <row r="1232" ht="15"/>
    <row r="1233" ht="15"/>
    <row r="1235" ht="15"/>
    <row r="1236" ht="15"/>
    <row r="1237" ht="15"/>
    <row r="1238" ht="15"/>
    <row r="1239" ht="15"/>
    <row r="1240" ht="15"/>
    <row r="1241" ht="15"/>
    <row r="1243" ht="15"/>
    <row r="1244" ht="15"/>
    <row r="1245" ht="15"/>
    <row r="1246" ht="15"/>
    <row r="1247" ht="15"/>
    <row r="1248" ht="15"/>
    <row r="1249" ht="15"/>
    <row r="1250" ht="15"/>
    <row r="1251" ht="15"/>
    <row r="1252" ht="15"/>
    <row r="1253" ht="15"/>
    <row r="1254" ht="15"/>
    <row r="1256" ht="15"/>
    <row r="1257" ht="15"/>
    <row r="1258" ht="15"/>
    <row r="1259" ht="15"/>
    <row r="1260" ht="15"/>
    <row r="1261" ht="15"/>
    <row r="1262" ht="15"/>
    <row r="1263" ht="15"/>
    <row r="1264" ht="15"/>
    <row r="1265" ht="15"/>
    <row r="1266" ht="15"/>
    <row r="1267" ht="15"/>
    <row r="1268" ht="15"/>
    <row r="1269" ht="15"/>
    <row r="1270" ht="15"/>
    <row r="1271" ht="15"/>
    <row r="1272" ht="15"/>
    <row r="1273" ht="15"/>
    <row r="1276" ht="15"/>
    <row r="1283" ht="15"/>
    <row r="1286" ht="15"/>
    <row r="1287" ht="15"/>
    <row r="1289" ht="15"/>
    <row r="1290" ht="15"/>
    <row r="1291" ht="15"/>
    <row r="1294" ht="15"/>
    <row r="1295" ht="15"/>
    <row r="1298" ht="15"/>
    <row r="1300" ht="15"/>
    <row r="1301" ht="15"/>
    <row r="1303" ht="15"/>
    <row r="1304" ht="15"/>
    <row r="1306" ht="15"/>
    <row r="1307"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3" ht="15"/>
    <row r="1341" ht="15"/>
    <row r="1343" ht="15"/>
    <row r="1344" ht="15"/>
    <row r="1345" ht="15"/>
    <row r="1346" ht="15"/>
    <row r="1347" ht="15"/>
    <row r="1348" ht="15"/>
    <row r="1349" ht="15"/>
    <row r="1350" ht="15"/>
    <row r="1351" ht="15"/>
    <row r="1352" ht="15"/>
    <row r="1353" ht="15"/>
    <row r="1354" ht="15"/>
    <row r="1355" ht="15"/>
    <row r="1356" ht="15"/>
    <row r="1357" ht="15"/>
    <row r="1358" ht="15"/>
    <row r="1359" ht="15"/>
    <row r="1361" ht="15"/>
    <row r="1365" ht="15"/>
    <row r="1366" ht="15"/>
    <row r="1367" ht="15"/>
    <row r="1369" ht="15"/>
    <row r="1370" ht="15"/>
    <row r="1371" ht="15"/>
    <row r="1372" ht="15"/>
    <row r="1373" ht="15"/>
    <row r="1374" ht="15"/>
    <row r="1375" ht="15"/>
    <row r="1376" ht="15"/>
    <row r="1377" ht="15"/>
    <row r="1380" ht="15"/>
  </sheetData>
  <dataValidations count="2">
    <dataValidation allowBlank="1" showInputMessage="1" showErrorMessage="1" sqref="E1" xr:uid="{920C6338-E771-4DAE-8C89-92A9093EA4DE}"/>
    <dataValidation type="list" allowBlank="1" showInputMessage="1" showErrorMessage="1" sqref="E2:E1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8"/>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39081</v>
      </c>
      <c r="B2" s="149" t="s">
        <v>5398</v>
      </c>
      <c r="C2" s="148">
        <v>1</v>
      </c>
      <c r="D2" s="149" t="s">
        <v>34463</v>
      </c>
      <c r="E2" s="148" t="s">
        <v>39082</v>
      </c>
      <c r="F2" s="150">
        <v>45926.772847222222</v>
      </c>
      <c r="G2" s="151">
        <f ca="1">IFERROR(NOW()-F2,"-")</f>
        <v>13.235619675928319</v>
      </c>
      <c r="H2" s="152">
        <v>45927.449074074102</v>
      </c>
      <c r="I2" s="149" t="str">
        <f>IFERROR(VLOOKUP(D2,DB!A:F,6,0),"")</f>
        <v>SCECO</v>
      </c>
      <c r="J2" s="149" t="str">
        <f>IFERROR(VLOOKUP(D2,DB!A:G,7,0),"")</f>
        <v>Weak</v>
      </c>
      <c r="K2" s="148" t="s">
        <v>39083</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39084</v>
      </c>
      <c r="B3" s="149" t="str">
        <f>IFERROR(VLOOKUP(D3,DB!A:K,11,0),"")</f>
        <v>R6</v>
      </c>
      <c r="C3" s="148">
        <v>1</v>
      </c>
      <c r="D3" s="149" t="s">
        <v>34282</v>
      </c>
      <c r="E3" s="148" t="s">
        <v>38964</v>
      </c>
      <c r="F3" s="152">
        <v>45939.529062499998</v>
      </c>
      <c r="G3" s="151">
        <f ca="1">IFERROR(NOW()-F3,"-")</f>
        <v>0.47940439815283753</v>
      </c>
      <c r="H3" s="152">
        <v>45927.987534722219</v>
      </c>
      <c r="I3" s="149" t="str">
        <f>IFERROR(VLOOKUP(D3,DB!A:F,6,0),"")</f>
        <v>SCECO</v>
      </c>
      <c r="J3" s="149" t="str">
        <f>IFERROR(VLOOKUP(D3,DB!A:G,7,0),"")</f>
        <v>Vandalized</v>
      </c>
      <c r="K3" s="148" t="s">
        <v>39085</v>
      </c>
      <c r="L3" s="149" t="str">
        <f>IFERROR(VLOOKUP(D3,DB!A:I,9,0),"")</f>
        <v>Latis</v>
      </c>
    </row>
    <row r="4" spans="1:16383" ht="31.5" customHeight="1">
      <c r="A4" s="148" t="s">
        <v>39086</v>
      </c>
      <c r="B4" s="149" t="s">
        <v>5398</v>
      </c>
      <c r="C4" s="148">
        <v>1</v>
      </c>
      <c r="D4" s="149" t="s">
        <v>32861</v>
      </c>
      <c r="E4" s="148" t="s">
        <v>39082</v>
      </c>
      <c r="F4" s="150">
        <v>45933.880972222221</v>
      </c>
      <c r="G4" s="151">
        <f ca="1">IFERROR(NOW()-F4,"-")</f>
        <v>6.1274946759294835</v>
      </c>
      <c r="H4" s="152">
        <v>45929.455266203702</v>
      </c>
      <c r="I4" s="149" t="str">
        <f>IFERROR(VLOOKUP(D4,DB!A:F,6,0),"")</f>
        <v>SCECO</v>
      </c>
      <c r="J4" s="149" t="str">
        <f>IFERROR(VLOOKUP(D4,DB!A:G,7,0),"")</f>
        <v>In progress</v>
      </c>
      <c r="K4" s="148" t="s">
        <v>39087</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39088</v>
      </c>
      <c r="B5" s="149" t="s">
        <v>5398</v>
      </c>
      <c r="C5" s="148">
        <v>1</v>
      </c>
      <c r="D5" s="149" t="s">
        <v>33408</v>
      </c>
      <c r="E5" s="148" t="s">
        <v>38964</v>
      </c>
      <c r="F5" s="150">
        <v>45939.857638888891</v>
      </c>
      <c r="G5" s="151">
        <f ca="1">IFERROR(NOW()-F5,"-")</f>
        <v>0.15082800926029449</v>
      </c>
      <c r="H5" s="152">
        <v>45934.470231481479</v>
      </c>
      <c r="I5" s="149" t="str">
        <f>IFERROR(VLOOKUP(D5,DB!A:F,6,0),"")</f>
        <v>SCECO</v>
      </c>
      <c r="J5" s="149" t="str">
        <f>IFERROR(VLOOKUP(D5,DB!A:G,7,0),"")</f>
        <v>Dead</v>
      </c>
      <c r="K5" s="148" t="s">
        <v>39087</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39089</v>
      </c>
      <c r="B6" s="156" t="str">
        <f>IFERROR(VLOOKUP(D6,DB!A:K,11,0),"")</f>
        <v>R6</v>
      </c>
      <c r="C6" s="156">
        <v>1</v>
      </c>
      <c r="D6" s="156" t="s">
        <v>33325</v>
      </c>
      <c r="E6" s="156" t="s">
        <v>38964</v>
      </c>
      <c r="F6" s="161">
        <v>45939.789467592593</v>
      </c>
      <c r="G6" s="151">
        <f ca="1">IFERROR(NOW()-F6,"-")</f>
        <v>0.21899930555809988</v>
      </c>
      <c r="H6" s="161">
        <v>45939.783831018518</v>
      </c>
      <c r="I6" s="156" t="str">
        <f>IFERROR(VLOOKUP(D6,DB!A:F,6,0),"")</f>
        <v>Generator-SG</v>
      </c>
      <c r="J6" s="156" t="str">
        <f>IFERROR(VLOOKUP(D6,DB!A:G,7,0),"")</f>
        <v>Vandalized</v>
      </c>
      <c r="K6" s="156" t="s">
        <v>39090</v>
      </c>
      <c r="L6" s="156" t="str">
        <f>IFERROR(VLOOKUP(D6,DB!A:I,9,0),"")</f>
        <v>Latis</v>
      </c>
    </row>
    <row r="7" spans="1:16383" ht="31.5" customHeight="1">
      <c r="A7" s="156" t="s">
        <v>39091</v>
      </c>
      <c r="B7" s="156" t="str">
        <f>IFERROR(VLOOKUP(D7,DB!A:K,11,0),"")</f>
        <v>R6</v>
      </c>
      <c r="C7" s="156">
        <v>1</v>
      </c>
      <c r="D7" s="156" t="s">
        <v>37772</v>
      </c>
      <c r="E7" s="156" t="s">
        <v>38964</v>
      </c>
      <c r="F7" s="161">
        <v>45939.980104166665</v>
      </c>
      <c r="G7" s="151">
        <f ca="1">IFERROR(NOW()-F7,"-")</f>
        <v>2.8362731485685799E-2</v>
      </c>
      <c r="H7" s="161">
        <v>45939.974421296298</v>
      </c>
      <c r="I7" s="156" t="str">
        <f>IFERROR(VLOOKUP(D7,DB!A:F,6,0),"")</f>
        <v>Generator-SG</v>
      </c>
      <c r="J7" s="156" t="str">
        <f>IFERROR(VLOOKUP(D7,DB!A:G,7,0),"")</f>
        <v>Vandalized</v>
      </c>
      <c r="K7" s="156" t="s">
        <v>39092</v>
      </c>
      <c r="L7" s="156" t="str">
        <f>IFERROR(VLOOKUP(D7,DB!A:I,9,0),"")</f>
        <v>Latis</v>
      </c>
    </row>
    <row r="8" spans="1:16383" ht="31.5" customHeight="1">
      <c r="A8" s="156"/>
      <c r="B8" s="156" t="str">
        <f>IFERROR(VLOOKUP(D8,DB!A:K,11,0),"")</f>
        <v/>
      </c>
      <c r="C8" s="156"/>
      <c r="D8" s="156"/>
      <c r="E8" s="156"/>
      <c r="F8" s="156"/>
      <c r="G8" s="151">
        <f ca="1">IFERROR(NOW()-F8,"-")</f>
        <v>45940.008466898151</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45940.008466898151</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56"/>
      <c r="E10" s="156"/>
      <c r="F10" s="156"/>
      <c r="G10" s="151">
        <f ca="1">IFERROR(NOW()-F10,"-")</f>
        <v>45940.008466898151</v>
      </c>
      <c r="H10" s="156"/>
      <c r="I10" s="156" t="str">
        <f>IFERROR(VLOOKUP(D10,DB!A:F,6,0),"")</f>
        <v/>
      </c>
      <c r="J10" s="156" t="str">
        <f>IFERROR(VLOOKUP(D10,DB!A:G,7,0),"")</f>
        <v/>
      </c>
      <c r="K10" s="156"/>
      <c r="L10" s="156" t="str">
        <f>IFERROR(VLOOKUP(D10,DB!A:I,9,0),"")</f>
        <v/>
      </c>
    </row>
    <row r="11" spans="1:16383" ht="31.5" customHeight="1">
      <c r="A11" s="110"/>
      <c r="B11" s="157" t="str">
        <f>IFERROR(VLOOKUP(D11,DB!A:K,11,0),"")</f>
        <v/>
      </c>
      <c r="C11" s="157"/>
      <c r="D11" s="156"/>
      <c r="E11" s="156"/>
      <c r="F11" s="113"/>
      <c r="G11" s="151">
        <f ca="1">IFERROR(NOW()-F11,"-")</f>
        <v>45940.008466898151</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45940.008466898151</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45940.008466898151</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45940.008466898151</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1">
        <f ca="1">IFERROR(NOW()-F15,"-")</f>
        <v>45940.008466898151</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45940.008466898151</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45940.008466898151</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45940.008466898151</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45940.008466898151</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45940.008466898151</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6"/>
      <c r="E21" s="156"/>
      <c r="F21" s="113"/>
      <c r="G21" s="159">
        <f ca="1">IFERROR(NOW()-F21,"-")</f>
        <v>45940.008466898151</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45940.008466898151</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45940.008466898151</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45940.008466898151</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45940.008466898151</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45940.008466898151</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45940.008466898151</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45940.008466898151</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45940.008466898151</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45940.008466898151</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45940.008466898151</v>
      </c>
      <c r="H31" s="113"/>
      <c r="I31" s="157" t="str">
        <f>IFERROR(VLOOKUP(D31,DB!A:F,6,0),"")</f>
        <v/>
      </c>
      <c r="J31" s="157" t="str">
        <f>IFERROR(VLOOKUP(D31,DB!A:G,7,0),"")</f>
        <v/>
      </c>
      <c r="K31" s="160"/>
      <c r="L31" s="158" t="str">
        <f>IFERROR(VLOOKUP(D31,DB!A:I,9,0),"")</f>
        <v/>
      </c>
    </row>
    <row r="32" spans="1:12" ht="31.5" customHeight="1">
      <c r="A32" s="110"/>
      <c r="B32" s="109" t="str">
        <f>IFERROR(VLOOKUP(D32,DB!A:K,11,0),"")</f>
        <v/>
      </c>
      <c r="C32" s="111"/>
      <c r="D32" s="109"/>
      <c r="E32" s="112"/>
      <c r="F32" s="113"/>
      <c r="G32" s="81">
        <f ca="1">IFERROR(NOW()-F32,"-")</f>
        <v>45940.008466898151</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45940.008466898151</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45940.008466898151</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45940.008466898151</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45940.008466898151</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45940.008466898151</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45940.008466898151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45940.008466898151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45940.008466898151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45940.008466898151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45940.008466898151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45940.008466898151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45940.008466898151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45940.008466898151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45940.008466898151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45940.008466898151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45940.008466898151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45940.008466898151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45940.008466898151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45940.008466898151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45940.008466898151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45940.008466898151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45940.008466898151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45940.008466898151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45940.008466898151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45940.008466898151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45940.008466898151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45940.008466898151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45940.008466898151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45940.008466898151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45940.008466898151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45940.008466898151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45940.008466898151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45940.008466898151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45940.008466898151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45940.008466898151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45940.008466898151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45940.008466898151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45940.008466898151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45940.008466898151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45940.008466898151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45940.008466898151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45940.008466898151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45940.008466898151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45940.008466898151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45940.008466898151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45940.008466898151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45940.008466898151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45940.008466898151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45940.008466898151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45940.008466898151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45940.008466898151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45940.008466898151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45940.008466898151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45940.008466898151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45940.008466898151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45940.008466898151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45940.008466898151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45940.008466898151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45940.008466898151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45940.008466898151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45940.008466898151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45940.008466898151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45940.008466898151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45940.008466898151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45940.008466898151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45940.008466898151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45940.008466898151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45940.008466898151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45940.008466898151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45940.008466898151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45940.008466898151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45940.008466898151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45940.008466898151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45940.008466898151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45940.008466898151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45940.008466898151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45940.008466898151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45940.008466898151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45940.008466898151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45940.008466898151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45940.008466898151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45940.008466898151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45940.008466898151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45940.008466898151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45940.008466898151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45940.008466898151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45940.008466898151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45940.008466898151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45940.008466898151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45940.008466898151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45940.008466898151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45940.008466898151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45940.008466898151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45940.008466898151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45940.008466898151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45940.008466898151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45940.008466898151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45940.008466898151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45940.008466898151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45940.008466898151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45940.008466898151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45940.008466898151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45940.008466898151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45940.008466898151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45940.008466898151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45940.008466898151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45940.008466898151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45940.008466898151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45940.008466898151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45940.008466898151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45940.008466898151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45940.008466898151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45940.008466898151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45940.008466898151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45940.008466898151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45940.008466898151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45940.008466898151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45940.008466898151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45940.008466898151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45940.008466898151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45940.008466898151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45940.008466898151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45940.008466898151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45940.008466898151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45940.008466898151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45940.008466898151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45940.008466898151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45940.008466898151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45940.008466898151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45940.008466898151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45940.008466898151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45940.008466898151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45940.008466898151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45940.008466898151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45940.008466898151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45940.008466898151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45940.008466898151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45940.008466898151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45940.008466898151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45940.008466898151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45940.008466898151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45940.008466898151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45940.008466898151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45940.008466898151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45940.008466898151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45940.008466898151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45940.008466898151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45940.008466898151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45940.008466898151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45940.008466898151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45940.008466898151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45940.008466898151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45940.008466898151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45940.008466898151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45940.008466898151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45940.008466898151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45940.008466898151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45940.008466898151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45940.008466898151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45940.008466898151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45940.008466898151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45940.008466898151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45940.008466898151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45940.008466898151</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45940.008466898151</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45940.008466898151</v>
      </c>
      <c r="H198" s="113"/>
      <c r="I198" s="109" t="str">
        <f>IFERROR(VLOOKUP(D198,DB!A:F,6,0),"")</f>
        <v/>
      </c>
      <c r="J198" s="108" t="str">
        <f>IFERROR(VLOOKUP(D198,DB!A:G,7,0),"")</f>
        <v/>
      </c>
      <c r="K198" s="114"/>
      <c r="L198" s="115" t="str">
        <f>IFERROR(VLOOKUP(D198,DB!A:I,9,0),"")</f>
        <v/>
      </c>
    </row>
  </sheetData>
  <dataValidations count="2">
    <dataValidation allowBlank="1" showInputMessage="1" showErrorMessage="1" sqref="E1" xr:uid="{380493DB-286A-4683-AF55-C78F04945A49}"/>
    <dataValidation type="list" allowBlank="1" showInputMessage="1" showErrorMessage="1" sqref="E3 E5:E19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2025-10-09T21:13:08Z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